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firstSheet="2" activeTab="2"/>
  </bookViews>
  <sheets>
    <sheet name="hoc lai " sheetId="1" r:id="rId1"/>
    <sheet name="BS tiên gio giang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<sst xmlns="http://schemas.openxmlformats.org/spreadsheetml/2006/main" count="380" uniqueCount="241">
  <si>
    <t>Khoa Khoa hoïc</t>
  </si>
  <si>
    <t xml:space="preserve">BAÛNG KEÂ THANH TOAÙN GIÔØ GIAÛNG </t>
  </si>
  <si>
    <t>STT</t>
  </si>
  <si>
    <t>Hoï vaø teân giaùo vieân</t>
  </si>
  <si>
    <t>SSV</t>
  </si>
  <si>
    <t>K2</t>
  </si>
  <si>
    <t>K1</t>
  </si>
  <si>
    <t>Ñôn Giaù</t>
  </si>
  <si>
    <t>Thaønh Tieàn</t>
  </si>
  <si>
    <t>Buøi Ñaïi Nghóa</t>
  </si>
  <si>
    <t>GV</t>
  </si>
  <si>
    <t>Haø Thò Thaûo Traâm</t>
  </si>
  <si>
    <t>Toaùn B2</t>
  </si>
  <si>
    <t>Hoà Ngoïc Kyø</t>
  </si>
  <si>
    <t>Toaùn A2</t>
  </si>
  <si>
    <t>Ñaëng Vaên Quyù</t>
  </si>
  <si>
    <t>Ñaëng Thaønh Danh</t>
  </si>
  <si>
    <t>GVC</t>
  </si>
  <si>
    <t>Nguyeãn Trieàu Lan</t>
  </si>
  <si>
    <t>Lyù B2</t>
  </si>
  <si>
    <t>Nguyeãn Vinh Lan</t>
  </si>
  <si>
    <t>Phaïm Thò Huyeàn</t>
  </si>
  <si>
    <t xml:space="preserve">Giôø giaûng </t>
  </si>
  <si>
    <t>Moân daïy</t>
  </si>
  <si>
    <t xml:space="preserve">Chöùc danh </t>
  </si>
  <si>
    <t xml:space="preserve">Toång Coäng </t>
  </si>
  <si>
    <t xml:space="preserve">Kyù nhaän  </t>
  </si>
  <si>
    <t>Tröôøng Ñaïi hoïc Noâng Laâm Tp HCM</t>
  </si>
  <si>
    <t>_______________________</t>
  </si>
  <si>
    <t>_________</t>
  </si>
  <si>
    <t xml:space="preserve">Tröôûng Khoa </t>
  </si>
  <si>
    <t>BAN GIAÙM HIEÄU</t>
  </si>
  <si>
    <t>P. KH - TC</t>
  </si>
  <si>
    <t xml:space="preserve">PHOØNG ÑAØO TAÏO </t>
  </si>
  <si>
    <t>BAÛNG KEÂ THANH TOAÙN GIÔØ GIAÛNG BOÅ SUNG</t>
  </si>
  <si>
    <t xml:space="preserve">Lôùp </t>
  </si>
  <si>
    <t xml:space="preserve">Moân hoïc  </t>
  </si>
  <si>
    <t>Toaùn A4</t>
  </si>
  <si>
    <t>MMH</t>
  </si>
  <si>
    <t>Soá tieát</t>
  </si>
  <si>
    <t>02111</t>
  </si>
  <si>
    <t>Maõ GV</t>
  </si>
  <si>
    <t>TC07KE</t>
  </si>
  <si>
    <t>02101</t>
  </si>
  <si>
    <t>XSTK A</t>
  </si>
  <si>
    <t>02112</t>
  </si>
  <si>
    <t>02206</t>
  </si>
  <si>
    <t>HSNGø</t>
  </si>
  <si>
    <t>TieátQÑ</t>
  </si>
  <si>
    <t>Ñinh Thò Haøi</t>
  </si>
  <si>
    <t>02205</t>
  </si>
  <si>
    <t>Traàn Höõu Tieáng</t>
  </si>
  <si>
    <t>TC07TY</t>
  </si>
  <si>
    <t>02302</t>
  </si>
  <si>
    <t xml:space="preserve">Leâ Ngoïc Thoâng </t>
  </si>
  <si>
    <t>02402</t>
  </si>
  <si>
    <t>02404</t>
  </si>
  <si>
    <t>02405</t>
  </si>
  <si>
    <t>02413</t>
  </si>
  <si>
    <t>Huyønh Tieán Duõng</t>
  </si>
  <si>
    <t>Thí nghieäm sinh ñoäng</t>
  </si>
  <si>
    <t xml:space="preserve">Nguyeãn Thò Mai </t>
  </si>
  <si>
    <t>02401</t>
  </si>
  <si>
    <t>02117</t>
  </si>
  <si>
    <t xml:space="preserve">Phaïm Thaønh Kcoâng </t>
  </si>
  <si>
    <t>T95</t>
  </si>
  <si>
    <t>TC07QL</t>
  </si>
  <si>
    <t>Toaùn C1</t>
  </si>
  <si>
    <t>Laâm Ngoïc Aùnh</t>
  </si>
  <si>
    <t>TN Hoaù 1</t>
  </si>
  <si>
    <t>02304</t>
  </si>
  <si>
    <t>T. Tieàn</t>
  </si>
  <si>
    <t>02201</t>
  </si>
  <si>
    <t>Buøi Trang P. Nam</t>
  </si>
  <si>
    <t>Nguyeãn Ngoïc Duy</t>
  </si>
  <si>
    <t>02113</t>
  </si>
  <si>
    <t>Moâi tröôøng &amp;CN</t>
  </si>
  <si>
    <t>Xaùc xuaát thoáng keâ A</t>
  </si>
  <si>
    <t>K3</t>
  </si>
  <si>
    <t>K5</t>
  </si>
  <si>
    <t xml:space="preserve">Traàn Höõu Tieáng </t>
  </si>
  <si>
    <t>Tieát QÑ</t>
  </si>
  <si>
    <t>Hoùa QLÑÑ</t>
  </si>
  <si>
    <t xml:space="preserve">Hoùa Phaân tích </t>
  </si>
  <si>
    <t xml:space="preserve">Phaùp luaät </t>
  </si>
  <si>
    <t>Toaùn A3</t>
  </si>
  <si>
    <t>Phaïm Thaønh Kcoâng</t>
  </si>
  <si>
    <t>Toaùn C2</t>
  </si>
  <si>
    <t xml:space="preserve">Thí Nghieäm lyù </t>
  </si>
  <si>
    <t xml:space="preserve">Leâ Nguyeãn  Mai Anh </t>
  </si>
  <si>
    <t xml:space="preserve">Nguyeãn Ngoïc Duy </t>
  </si>
  <si>
    <t xml:space="preserve">Nhoùm </t>
  </si>
  <si>
    <t xml:space="preserve">Nguyeãn Thò T. Thuyù </t>
  </si>
  <si>
    <t>Hoï teân giaùo vieân</t>
  </si>
  <si>
    <t>Tieát</t>
  </si>
  <si>
    <t>HSTP</t>
  </si>
  <si>
    <t>DH08KE</t>
  </si>
  <si>
    <t>DH08TM</t>
  </si>
  <si>
    <t>DH06SK</t>
  </si>
  <si>
    <t>DH06CD</t>
  </si>
  <si>
    <t>02115</t>
  </si>
  <si>
    <t>02110</t>
  </si>
  <si>
    <t>DH07CN</t>
  </si>
  <si>
    <t>DH07SH</t>
  </si>
  <si>
    <t>CD08CA</t>
  </si>
  <si>
    <t>DH08QT</t>
  </si>
  <si>
    <t xml:space="preserve">Hoaøng Quoác Coâng </t>
  </si>
  <si>
    <t>DH08TC</t>
  </si>
  <si>
    <t xml:space="preserve">Sinh ñoäng </t>
  </si>
  <si>
    <t>DH07QL</t>
  </si>
  <si>
    <t>DH08QR</t>
  </si>
  <si>
    <t>Sinh hoïc ñaïi cöông</t>
  </si>
  <si>
    <t>DH08KM</t>
  </si>
  <si>
    <t>DH07DT</t>
  </si>
  <si>
    <t>DH07NT</t>
  </si>
  <si>
    <t>DH07HH</t>
  </si>
  <si>
    <t>DH08TA</t>
  </si>
  <si>
    <t xml:space="preserve">Hoa Ñaïi cöông </t>
  </si>
  <si>
    <t>Hoùa B2</t>
  </si>
  <si>
    <t>02301</t>
  </si>
  <si>
    <t>02308</t>
  </si>
  <si>
    <t>Hoùa Ñaïi Cöông</t>
  </si>
  <si>
    <t>DH08NY</t>
  </si>
  <si>
    <t>DH08HH</t>
  </si>
  <si>
    <t xml:space="preserve">Hoaù ñaïi cöông </t>
  </si>
  <si>
    <t xml:space="preserve">Ñinh Thanh Tuøng </t>
  </si>
  <si>
    <t>DH08MT</t>
  </si>
  <si>
    <t xml:space="preserve">Hoaù Ñaïi Cöông </t>
  </si>
  <si>
    <t>DH08TY</t>
  </si>
  <si>
    <t>02303</t>
  </si>
  <si>
    <t>DH07TD</t>
  </si>
  <si>
    <t>02114</t>
  </si>
  <si>
    <t>Dh08TM</t>
  </si>
  <si>
    <t>DH08NT</t>
  </si>
  <si>
    <t xml:space="preserve">Nguyeãn Hữu Trí  </t>
  </si>
  <si>
    <t>TN sinh ĐC</t>
  </si>
  <si>
    <t>DH08BQ</t>
  </si>
  <si>
    <t xml:space="preserve">Vật lyù Ñaïi cöông </t>
  </si>
  <si>
    <t>DH07NL</t>
  </si>
  <si>
    <t>Vaät lyù ÑC A3</t>
  </si>
  <si>
    <t>DH07BQ</t>
  </si>
  <si>
    <t>Lyù QLÑÑ</t>
  </si>
  <si>
    <t>DH08DD</t>
  </si>
  <si>
    <t xml:space="preserve">Soá laõnh </t>
  </si>
  <si>
    <t>Ngaøy 30  thaùng 12 naêm 2008</t>
  </si>
  <si>
    <t>Phoøng Ñaøo Taïo</t>
  </si>
  <si>
    <t>02307</t>
  </si>
  <si>
    <t>CHO CAÙC LÔÙP ÑEÂM VAØ CHUÛ NHAÄT(HK I NAÊM 2008-2009)</t>
  </si>
  <si>
    <t>Ngaøy  29 thaùng 12 naêm 2008</t>
  </si>
  <si>
    <t xml:space="preserve"> </t>
  </si>
  <si>
    <t>Thaønh Tieàn: 10.875.000ñ</t>
  </si>
  <si>
    <t>(Möôøi  moât trieäu taùm traêm baûy möôi  laêm ngaøn ñoàng)</t>
  </si>
  <si>
    <t>CT</t>
  </si>
  <si>
    <t xml:space="preserve">CAÙC MOÂN HOÏC LAÏI (HK I NAÊM 2009-2010) </t>
  </si>
  <si>
    <t>Nguyễn Hữu Trí</t>
  </si>
  <si>
    <t>Sinh Học Đoäng vaät</t>
  </si>
  <si>
    <t>CN Xaõ hoäi Khoa hoïc</t>
  </si>
  <si>
    <t>TN Sinh ÑC</t>
  </si>
  <si>
    <t>Toaùn A1</t>
  </si>
  <si>
    <t xml:space="preserve">XSTK </t>
  </si>
  <si>
    <t>Vaät lyù ÑC</t>
  </si>
  <si>
    <t>Toaùn B1</t>
  </si>
  <si>
    <t>Hoaù hoïc ÑC</t>
  </si>
  <si>
    <t>Hoùa hoïc ÑC</t>
  </si>
  <si>
    <t xml:space="preserve">Nguyeãn Vaên Ñoàng </t>
  </si>
  <si>
    <t>TN Hoaù ÑC</t>
  </si>
  <si>
    <t>Theå duïc 1</t>
  </si>
  <si>
    <t>GVT</t>
  </si>
  <si>
    <t xml:space="preserve">Phan Hoaøng Vuõ </t>
  </si>
  <si>
    <t xml:space="preserve">Nguyeãn Luu Nguyeãn </t>
  </si>
  <si>
    <t xml:space="preserve">Nguyeãn Hoàng Haûi </t>
  </si>
  <si>
    <t xml:space="preserve">Kinh te chính trò </t>
  </si>
  <si>
    <t xml:space="preserve">Nguyeãn T Phöông Linh </t>
  </si>
  <si>
    <t xml:space="preserve">Lòch söû Daûng </t>
  </si>
  <si>
    <t>Voõ Thi Hoàng</t>
  </si>
  <si>
    <t xml:space="preserve">Voõ Vaên Phuùc </t>
  </si>
  <si>
    <t xml:space="preserve"> Nguyeãn Vinh Lan </t>
  </si>
  <si>
    <t>Thaønh Tieàn: 109.113.500ñ</t>
  </si>
  <si>
    <t>( Moät traêm leû Chín trieäu moät traêm möôøi ba ngaøn naêêm traêm  ñoàng)</t>
  </si>
  <si>
    <t>902402</t>
  </si>
  <si>
    <t>902307</t>
  </si>
  <si>
    <t>902414</t>
  </si>
  <si>
    <t>902401</t>
  </si>
  <si>
    <t>To¸n cao cÊp B1</t>
  </si>
  <si>
    <t>To¸n cao cÊp B2</t>
  </si>
  <si>
    <t>Sinh häc ®¹i c­¬ng A1</t>
  </si>
  <si>
    <t>Hãa ®¹i c­¬ng B1</t>
  </si>
  <si>
    <t>Sinh häc thùc vËt</t>
  </si>
  <si>
    <t>M«i tr­êng vµ con ng­êi</t>
  </si>
  <si>
    <t>Teân moân hoïc</t>
  </si>
  <si>
    <t xml:space="preserve">Teân Giaûng vieân </t>
  </si>
  <si>
    <t>VËt lý QL§§</t>
  </si>
  <si>
    <t>VËt lý ®¹i c­¬ng B1</t>
  </si>
  <si>
    <t>Hãa ®¹i c­¬ng B2</t>
  </si>
  <si>
    <t>TN Sinh Thùc</t>
  </si>
  <si>
    <t xml:space="preserve">SINH VIEÂN NIEÂN CHEÁ KHOÙA 2007 VEÀ TRÖÔÙC </t>
  </si>
  <si>
    <t xml:space="preserve">COÄNG HOØA XAÕ HOÄI CHUÛ NGHÓA VIEÄT NAM </t>
  </si>
  <si>
    <t>Ñoäc laäp - Töï do - Haïnh Phuùc</t>
  </si>
  <si>
    <t>To¸n cao cÊp C2</t>
  </si>
  <si>
    <t>X¸c suÊt thèng kª A</t>
  </si>
  <si>
    <t>Nguyeãn Vaên Ñoàng</t>
  </si>
  <si>
    <t>Nguyeãn Thò Mai</t>
  </si>
  <si>
    <t>Thöù</t>
  </si>
  <si>
    <t>Phoøng hoïc</t>
  </si>
  <si>
    <t>TN Hoùa ( I1)</t>
  </si>
  <si>
    <t>Buoåi saùng: 7g30</t>
  </si>
  <si>
    <t>Buoåi chieàu: 12g30</t>
  </si>
  <si>
    <t>Traàn Thò T Höông</t>
  </si>
  <si>
    <t xml:space="preserve">Haø Thò Thaûo Traâm </t>
  </si>
  <si>
    <t>LÒCH HOÏC LÔÙP HOÏC LAÏI HOÏC KYØ 3 NAÊM HOÏC 2012 - 2013</t>
  </si>
  <si>
    <t>Nguyeãn Vaên Hieáu</t>
  </si>
  <si>
    <t>VËt lý ®¹i c­¬ng B2</t>
  </si>
  <si>
    <t xml:space="preserve">Ho¸ häc QL§§ </t>
  </si>
  <si>
    <t>ThÝ nghiÖm Hãa §C</t>
  </si>
  <si>
    <t>Chiều Thứ 5 (22/8)</t>
  </si>
  <si>
    <t xml:space="preserve"> Saùng Thứ 5 (22/8) </t>
  </si>
  <si>
    <t xml:space="preserve"> Saùng Thứ 5 (15/8) </t>
  </si>
  <si>
    <t xml:space="preserve"> Saùng Thứ 5 (15/8)  </t>
  </si>
  <si>
    <t>Saùng T2 (26/8)</t>
  </si>
  <si>
    <t>Chiều T2 (26/8)</t>
  </si>
  <si>
    <t>Saùng thöù 4 (28/8)</t>
  </si>
  <si>
    <t xml:space="preserve"> Ngaøy Thöù  4 (14/8), saùng Thứ 5 (15/8) </t>
  </si>
  <si>
    <t>Chiều Thứ 2 (19/8)</t>
  </si>
  <si>
    <t xml:space="preserve"> Chieàu Thứ 3 (20/8) </t>
  </si>
  <si>
    <t xml:space="preserve">      * Soá löôïng SV ñaêng kyù töø 10 ñeán 29 daïy 1/3 tieát</t>
  </si>
  <si>
    <t xml:space="preserve"> Chieàu Thứ 7 (24/8) </t>
  </si>
  <si>
    <t>TP. HCM, ngaøy 25 thaùng 7 naêm 2013</t>
  </si>
  <si>
    <t>PV.219</t>
  </si>
  <si>
    <t>PV.114</t>
  </si>
  <si>
    <t xml:space="preserve">PV.116 </t>
  </si>
  <si>
    <t>PV.319</t>
  </si>
  <si>
    <t>PHOÙ KHOA</t>
  </si>
  <si>
    <t>(ñaõ kyù)</t>
  </si>
  <si>
    <t>ThS. Buøi Ñaïi Nghóa</t>
  </si>
  <si>
    <r>
      <t>TN Sinh</t>
    </r>
    <r>
      <rPr>
        <sz val="9"/>
        <rFont val="VNI-Times"/>
        <family val="0"/>
      </rPr>
      <t xml:space="preserve"> </t>
    </r>
    <r>
      <rPr>
        <sz val="11"/>
        <rFont val="VNI-Times"/>
        <family val="0"/>
      </rPr>
      <t xml:space="preserve"> </t>
    </r>
  </si>
  <si>
    <t xml:space="preserve">Chiều Thứ 2 (12/8),Chiều Thứ 3 (13/8),Chiều Thứ 5 (15/8) </t>
  </si>
  <si>
    <t>RD106</t>
  </si>
  <si>
    <t>M102</t>
  </si>
  <si>
    <t>To¸n cao cÊp C2 + To¸n cao cÊp 1K</t>
  </si>
  <si>
    <t xml:space="preserve">X¸c suÊt thèng kª </t>
  </si>
  <si>
    <t>Thứ 5:(21/8) Sáng+ Chiều+ Tối,  Thứ 6:(22/8)Sáng+Chiều+Tối(22/8), Chủ nhật(25/8)Sáng+Chiều+Tối.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</si>
</sst>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_);[Red]\(0\)"/>
    <numFmt numFmtId="166" formatCode="[$-409]dddd\,\ mmmm\ dd\,\ yyyy"/>
    <numFmt numFmtId="167" formatCode="dd/mm/yy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4">
    <font>
      <sz val="10"/>
      <name val="Arial"/>
      <family val="0"/>
    </font>
    <font>
      <sz val="10"/>
      <name val="VNI-Times"/>
      <family val="0"/>
    </font>
    <font>
      <sz val="8"/>
      <name val="Arial"/>
      <family val="0"/>
    </font>
    <font>
      <b/>
      <sz val="10"/>
      <name val="VNI-Times"/>
      <family val="0"/>
    </font>
    <font>
      <b/>
      <sz val="12"/>
      <name val="VNI-Times"/>
      <family val="0"/>
    </font>
    <font>
      <sz val="12"/>
      <name val="VNI-Times"/>
      <family val="0"/>
    </font>
    <font>
      <sz val="12"/>
      <name val="VNI-Timesl"/>
      <family val="0"/>
    </font>
    <font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NI-Times"/>
      <family val="0"/>
    </font>
    <font>
      <b/>
      <sz val="13"/>
      <name val="VNI-Times"/>
      <family val="0"/>
    </font>
    <font>
      <sz val="13"/>
      <name val="Arial"/>
      <family val="0"/>
    </font>
    <font>
      <sz val="13"/>
      <name val="VNI-Timesl"/>
      <family val="0"/>
    </font>
    <font>
      <sz val="13"/>
      <color indexed="14"/>
      <name val="VNI-Times"/>
      <family val="0"/>
    </font>
    <font>
      <sz val="10"/>
      <color indexed="14"/>
      <name val="Arial"/>
      <family val="0"/>
    </font>
    <font>
      <sz val="12"/>
      <color indexed="10"/>
      <name val="Arial"/>
      <family val="0"/>
    </font>
    <font>
      <sz val="10"/>
      <color indexed="10"/>
      <name val="Arial"/>
      <family val="0"/>
    </font>
    <font>
      <sz val="12"/>
      <color indexed="10"/>
      <name val="VNI-Timesl"/>
      <family val="0"/>
    </font>
    <font>
      <sz val="12"/>
      <color indexed="14"/>
      <name val="VNI-Times"/>
      <family val="0"/>
    </font>
    <font>
      <sz val="12"/>
      <color indexed="14"/>
      <name val="VNI-Timesl"/>
      <family val="0"/>
    </font>
    <font>
      <sz val="11"/>
      <name val=".VnArial"/>
      <family val="2"/>
    </font>
    <font>
      <b/>
      <sz val="11"/>
      <name val="VNI-Times"/>
      <family val="0"/>
    </font>
    <font>
      <sz val="11"/>
      <name val="VNI-Times"/>
      <family val="0"/>
    </font>
    <font>
      <sz val="9"/>
      <name val="VNI-Times"/>
      <family val="0"/>
    </font>
    <font>
      <b/>
      <sz val="11"/>
      <name val="VNI-Timesl"/>
      <family val="0"/>
    </font>
    <font>
      <b/>
      <i/>
      <sz val="11"/>
      <name val="VNI-Times"/>
      <family val="0"/>
    </font>
    <font>
      <i/>
      <sz val="11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Border="1" applyAlignment="1" quotePrefix="1">
      <alignment/>
    </xf>
    <xf numFmtId="40" fontId="1" fillId="0" borderId="0" xfId="0" applyNumberFormat="1" applyFont="1" applyAlignment="1">
      <alignment horizontal="center"/>
    </xf>
    <xf numFmtId="40" fontId="5" fillId="0" borderId="12" xfId="0" applyNumberFormat="1" applyFont="1" applyBorder="1" applyAlignment="1">
      <alignment/>
    </xf>
    <xf numFmtId="40" fontId="5" fillId="0" borderId="15" xfId="0" applyNumberFormat="1" applyFont="1" applyBorder="1" applyAlignment="1">
      <alignment/>
    </xf>
    <xf numFmtId="40" fontId="5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0" fontId="5" fillId="0" borderId="13" xfId="0" applyFont="1" applyBorder="1" applyAlignment="1" quotePrefix="1">
      <alignment/>
    </xf>
    <xf numFmtId="0" fontId="5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3" fontId="5" fillId="0" borderId="19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/>
    </xf>
    <xf numFmtId="3" fontId="11" fillId="0" borderId="18" xfId="0" applyNumberFormat="1" applyFont="1" applyBorder="1" applyAlignment="1">
      <alignment/>
    </xf>
    <xf numFmtId="0" fontId="14" fillId="0" borderId="18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3" fontId="20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0" xfId="0" applyFont="1" applyAlignment="1">
      <alignment/>
    </xf>
    <xf numFmtId="0" fontId="11" fillId="0" borderId="19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3" fontId="20" fillId="0" borderId="2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3" fontId="20" fillId="0" borderId="19" xfId="0" applyNumberFormat="1" applyFont="1" applyBorder="1" applyAlignment="1">
      <alignment/>
    </xf>
    <xf numFmtId="0" fontId="5" fillId="0" borderId="11" xfId="0" applyFont="1" applyBorder="1" applyAlignment="1" quotePrefix="1">
      <alignment/>
    </xf>
    <xf numFmtId="40" fontId="5" fillId="0" borderId="11" xfId="0" applyNumberFormat="1" applyFont="1" applyBorder="1" applyAlignment="1">
      <alignment/>
    </xf>
    <xf numFmtId="0" fontId="5" fillId="0" borderId="19" xfId="0" applyFont="1" applyBorder="1" applyAlignment="1" quotePrefix="1">
      <alignment/>
    </xf>
    <xf numFmtId="40" fontId="5" fillId="0" borderId="19" xfId="0" applyNumberFormat="1" applyFont="1" applyBorder="1" applyAlignment="1">
      <alignment/>
    </xf>
    <xf numFmtId="0" fontId="5" fillId="0" borderId="18" xfId="0" applyFont="1" applyBorder="1" applyAlignment="1" quotePrefix="1">
      <alignment/>
    </xf>
    <xf numFmtId="40" fontId="5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5" fillId="0" borderId="20" xfId="0" applyFont="1" applyBorder="1" applyAlignment="1" quotePrefix="1">
      <alignment/>
    </xf>
    <xf numFmtId="0" fontId="5" fillId="0" borderId="17" xfId="0" applyFont="1" applyBorder="1" applyAlignment="1">
      <alignment/>
    </xf>
    <xf numFmtId="40" fontId="5" fillId="0" borderId="2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0" fontId="5" fillId="0" borderId="13" xfId="0" applyNumberFormat="1" applyFont="1" applyBorder="1" applyAlignment="1">
      <alignment/>
    </xf>
    <xf numFmtId="0" fontId="5" fillId="0" borderId="21" xfId="0" applyFont="1" applyFill="1" applyBorder="1" applyAlignment="1" quotePrefix="1">
      <alignment/>
    </xf>
    <xf numFmtId="0" fontId="0" fillId="0" borderId="0" xfId="0" applyFont="1" applyBorder="1" applyAlignment="1">
      <alignment/>
    </xf>
    <xf numFmtId="0" fontId="5" fillId="0" borderId="19" xfId="0" applyFont="1" applyFill="1" applyBorder="1" applyAlignment="1" quotePrefix="1">
      <alignment/>
    </xf>
    <xf numFmtId="0" fontId="0" fillId="0" borderId="22" xfId="0" applyFont="1" applyBorder="1" applyAlignment="1">
      <alignment/>
    </xf>
    <xf numFmtId="0" fontId="5" fillId="0" borderId="17" xfId="0" applyFont="1" applyFill="1" applyBorder="1" applyAlignment="1" quotePrefix="1">
      <alignment/>
    </xf>
    <xf numFmtId="0" fontId="5" fillId="0" borderId="21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distributed"/>
    </xf>
    <xf numFmtId="0" fontId="5" fillId="0" borderId="10" xfId="0" applyFont="1" applyBorder="1" applyAlignment="1" quotePrefix="1">
      <alignment/>
    </xf>
    <xf numFmtId="4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20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right" vertical="center"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18" xfId="0" applyNumberFormat="1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24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21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46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zoomScale="75" zoomScaleNormal="75" zoomScalePageLayoutView="0" workbookViewId="0" topLeftCell="D35">
      <selection activeCell="A42" sqref="A42:Q51"/>
    </sheetView>
  </sheetViews>
  <sheetFormatPr defaultColWidth="9.140625" defaultRowHeight="20.25" customHeight="1"/>
  <cols>
    <col min="1" max="1" width="3.421875" style="0" customWidth="1"/>
    <col min="2" max="2" width="22.57421875" style="0" customWidth="1"/>
    <col min="3" max="3" width="10.57421875" style="41" customWidth="1"/>
    <col min="4" max="4" width="10.421875" style="41" customWidth="1"/>
    <col min="5" max="5" width="20.140625" style="0" customWidth="1"/>
    <col min="6" max="6" width="7.57421875" style="0" customWidth="1"/>
    <col min="7" max="7" width="5.8515625" style="0" customWidth="1"/>
    <col min="8" max="8" width="6.00390625" style="0" customWidth="1"/>
    <col min="9" max="9" width="6.57421875" style="0" customWidth="1"/>
    <col min="10" max="10" width="5.421875" style="0" customWidth="1"/>
    <col min="11" max="11" width="5.7109375" style="0" customWidth="1"/>
    <col min="12" max="13" width="6.8515625" style="0" customWidth="1"/>
    <col min="15" max="15" width="8.57421875" style="0" customWidth="1"/>
    <col min="16" max="16" width="10.00390625" style="3" customWidth="1"/>
    <col min="17" max="17" width="13.28125" style="3" customWidth="1"/>
    <col min="18" max="18" width="13.7109375" style="0" customWidth="1"/>
  </cols>
  <sheetData>
    <row r="1" spans="1:18" ht="20.25" customHeight="1">
      <c r="A1" s="49" t="s">
        <v>27</v>
      </c>
      <c r="B1" s="49"/>
      <c r="C1" s="50"/>
      <c r="D1" s="50"/>
      <c r="E1" s="49"/>
      <c r="F1" s="201" t="s">
        <v>1</v>
      </c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52"/>
      <c r="R1" s="53"/>
    </row>
    <row r="2" spans="1:18" ht="20.25" customHeight="1">
      <c r="A2" s="201" t="s">
        <v>0</v>
      </c>
      <c r="B2" s="201"/>
      <c r="C2" s="201"/>
      <c r="D2" s="51"/>
      <c r="E2" s="49"/>
      <c r="F2" s="201" t="s">
        <v>153</v>
      </c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52"/>
      <c r="R2" s="53"/>
    </row>
    <row r="3" spans="1:18" ht="20.25" customHeight="1">
      <c r="A3" s="201" t="s">
        <v>29</v>
      </c>
      <c r="B3" s="201"/>
      <c r="C3" s="201"/>
      <c r="D3" s="51"/>
      <c r="E3" s="49"/>
      <c r="F3" s="201" t="s">
        <v>28</v>
      </c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52"/>
      <c r="R3" s="53"/>
    </row>
    <row r="4" spans="1:18" ht="20.25" customHeight="1">
      <c r="A4" s="54"/>
      <c r="B4" s="54"/>
      <c r="C4" s="50"/>
      <c r="D4" s="50"/>
      <c r="E4" s="49"/>
      <c r="F4" s="54"/>
      <c r="G4" s="54"/>
      <c r="H4" s="54"/>
      <c r="I4" s="54"/>
      <c r="J4" s="54"/>
      <c r="K4" s="54"/>
      <c r="L4" s="54"/>
      <c r="M4" s="54"/>
      <c r="N4" s="54"/>
      <c r="O4" s="54"/>
      <c r="P4" s="52"/>
      <c r="Q4" s="52"/>
      <c r="R4" s="53"/>
    </row>
    <row r="5" spans="1:18" ht="20.25" customHeight="1">
      <c r="A5" s="196" t="s">
        <v>2</v>
      </c>
      <c r="B5" s="196" t="s">
        <v>93</v>
      </c>
      <c r="C5" s="203" t="s">
        <v>24</v>
      </c>
      <c r="D5" s="151"/>
      <c r="E5" s="196" t="s">
        <v>23</v>
      </c>
      <c r="F5" s="196" t="s">
        <v>4</v>
      </c>
      <c r="G5" s="202" t="s">
        <v>22</v>
      </c>
      <c r="H5" s="202"/>
      <c r="I5" s="202"/>
      <c r="J5" s="202"/>
      <c r="K5" s="202"/>
      <c r="L5" s="202"/>
      <c r="M5" s="202"/>
      <c r="N5" s="202"/>
      <c r="O5" s="202"/>
      <c r="P5" s="199" t="s">
        <v>7</v>
      </c>
      <c r="Q5" s="199" t="s">
        <v>8</v>
      </c>
      <c r="R5" s="197" t="s">
        <v>26</v>
      </c>
    </row>
    <row r="6" spans="1:18" ht="20.25" customHeight="1">
      <c r="A6" s="196"/>
      <c r="B6" s="196"/>
      <c r="C6" s="204"/>
      <c r="D6" s="152" t="s">
        <v>38</v>
      </c>
      <c r="E6" s="196"/>
      <c r="F6" s="196"/>
      <c r="G6" s="57" t="s">
        <v>94</v>
      </c>
      <c r="H6" s="57" t="s">
        <v>91</v>
      </c>
      <c r="I6" s="57" t="s">
        <v>6</v>
      </c>
      <c r="J6" s="57" t="s">
        <v>5</v>
      </c>
      <c r="K6" s="57" t="s">
        <v>78</v>
      </c>
      <c r="L6" s="57" t="s">
        <v>95</v>
      </c>
      <c r="M6" s="57" t="s">
        <v>79</v>
      </c>
      <c r="N6" s="57" t="s">
        <v>152</v>
      </c>
      <c r="O6" s="57" t="s">
        <v>81</v>
      </c>
      <c r="P6" s="200"/>
      <c r="Q6" s="200"/>
      <c r="R6" s="198"/>
    </row>
    <row r="7" spans="1:18" ht="20.25" customHeight="1">
      <c r="A7" s="59">
        <v>1</v>
      </c>
      <c r="B7" s="60" t="s">
        <v>154</v>
      </c>
      <c r="C7" s="61" t="s">
        <v>10</v>
      </c>
      <c r="D7" s="61">
        <v>202413</v>
      </c>
      <c r="E7" s="60" t="s">
        <v>155</v>
      </c>
      <c r="F7" s="62">
        <v>114</v>
      </c>
      <c r="G7" s="63">
        <v>30</v>
      </c>
      <c r="H7" s="63"/>
      <c r="I7" s="63">
        <v>0</v>
      </c>
      <c r="J7" s="63">
        <f aca="true" t="shared" si="0" ref="J7:J31">IF(F7&gt;=181,0.5,IF(F7&gt;=151,0.4,IF(F7&gt;=121,0.3,IF(F7&gt;=91,0.2,IF(F7&gt;=61.1,0.1,0)))))</f>
        <v>0.2</v>
      </c>
      <c r="K7" s="63">
        <v>0.2</v>
      </c>
      <c r="L7" s="63"/>
      <c r="M7" s="63"/>
      <c r="N7" s="63">
        <f>0.1*F7</f>
        <v>11.4</v>
      </c>
      <c r="O7" s="63">
        <f>G7+G7*(I7+J7+K7+M7)+N7</f>
        <v>53.4</v>
      </c>
      <c r="P7" s="64">
        <v>38000</v>
      </c>
      <c r="Q7" s="64">
        <f aca="true" t="shared" si="1" ref="Q7:Q14">O7*P7</f>
        <v>2029200</v>
      </c>
      <c r="R7" s="65"/>
    </row>
    <row r="8" spans="1:18" ht="20.25" customHeight="1">
      <c r="A8" s="59">
        <v>2</v>
      </c>
      <c r="B8" s="60" t="s">
        <v>172</v>
      </c>
      <c r="C8" s="61" t="s">
        <v>17</v>
      </c>
      <c r="D8" s="61">
        <v>900101</v>
      </c>
      <c r="E8" s="60" t="s">
        <v>156</v>
      </c>
      <c r="F8" s="62">
        <v>209</v>
      </c>
      <c r="G8" s="63">
        <v>60</v>
      </c>
      <c r="H8" s="63"/>
      <c r="I8" s="63">
        <v>0.4</v>
      </c>
      <c r="J8" s="63">
        <f t="shared" si="0"/>
        <v>0.5</v>
      </c>
      <c r="K8" s="63">
        <v>0.2</v>
      </c>
      <c r="L8" s="63"/>
      <c r="M8" s="63"/>
      <c r="N8" s="63">
        <f>0.1*F8</f>
        <v>20.900000000000002</v>
      </c>
      <c r="O8" s="63">
        <f>G8+G8*(I8+J8+K8+M8)+N8</f>
        <v>146.9</v>
      </c>
      <c r="P8" s="64">
        <v>25000</v>
      </c>
      <c r="Q8" s="64">
        <f t="shared" si="1"/>
        <v>3672500</v>
      </c>
      <c r="R8" s="69"/>
    </row>
    <row r="9" spans="1:18" ht="20.25" customHeight="1">
      <c r="A9" s="59">
        <v>3</v>
      </c>
      <c r="B9" s="60" t="s">
        <v>170</v>
      </c>
      <c r="C9" s="61" t="s">
        <v>17</v>
      </c>
      <c r="D9" s="61">
        <v>900102</v>
      </c>
      <c r="E9" s="60" t="s">
        <v>171</v>
      </c>
      <c r="F9" s="62">
        <v>84</v>
      </c>
      <c r="G9" s="63">
        <v>75</v>
      </c>
      <c r="H9" s="63"/>
      <c r="I9" s="63">
        <v>0.4</v>
      </c>
      <c r="J9" s="63">
        <f t="shared" si="0"/>
        <v>0.1</v>
      </c>
      <c r="K9" s="63">
        <v>0.2</v>
      </c>
      <c r="L9" s="63"/>
      <c r="M9" s="63"/>
      <c r="N9" s="63">
        <f aca="true" t="shared" si="2" ref="N9:N31">0.1*F9</f>
        <v>8.4</v>
      </c>
      <c r="O9" s="63">
        <f aca="true" t="shared" si="3" ref="O9:O31">G9+G9*(I9+J9+K9+M9)+N9</f>
        <v>135.9</v>
      </c>
      <c r="P9" s="64">
        <v>25000</v>
      </c>
      <c r="Q9" s="64">
        <f t="shared" si="1"/>
        <v>3397500</v>
      </c>
      <c r="R9" s="69"/>
    </row>
    <row r="10" spans="1:18" ht="20.25" customHeight="1">
      <c r="A10" s="81">
        <v>4</v>
      </c>
      <c r="B10" s="82" t="s">
        <v>174</v>
      </c>
      <c r="C10" s="83" t="s">
        <v>10</v>
      </c>
      <c r="D10" s="83">
        <v>900104</v>
      </c>
      <c r="E10" s="82" t="s">
        <v>173</v>
      </c>
      <c r="F10" s="84">
        <v>73</v>
      </c>
      <c r="G10" s="85">
        <v>60</v>
      </c>
      <c r="H10" s="85"/>
      <c r="I10" s="85">
        <v>0.4</v>
      </c>
      <c r="J10" s="85">
        <f t="shared" si="0"/>
        <v>0.1</v>
      </c>
      <c r="K10" s="85">
        <v>0.2</v>
      </c>
      <c r="L10" s="85"/>
      <c r="M10" s="85"/>
      <c r="N10" s="63">
        <f t="shared" si="2"/>
        <v>7.300000000000001</v>
      </c>
      <c r="O10" s="63">
        <f t="shared" si="3"/>
        <v>109.3</v>
      </c>
      <c r="P10" s="86">
        <v>25000</v>
      </c>
      <c r="Q10" s="86">
        <f t="shared" si="1"/>
        <v>2732500</v>
      </c>
      <c r="R10" s="69"/>
    </row>
    <row r="11" spans="1:18" ht="20.25" customHeight="1">
      <c r="A11" s="77">
        <v>5</v>
      </c>
      <c r="B11" s="156" t="s">
        <v>175</v>
      </c>
      <c r="C11" s="157" t="s">
        <v>17</v>
      </c>
      <c r="D11" s="157">
        <v>202622</v>
      </c>
      <c r="E11" s="156" t="s">
        <v>84</v>
      </c>
      <c r="F11" s="158">
        <v>197</v>
      </c>
      <c r="G11" s="159">
        <v>30</v>
      </c>
      <c r="H11" s="159"/>
      <c r="I11" s="159">
        <v>0.5</v>
      </c>
      <c r="J11" s="159">
        <f t="shared" si="0"/>
        <v>0.5</v>
      </c>
      <c r="K11" s="159">
        <v>0.2</v>
      </c>
      <c r="L11" s="159"/>
      <c r="M11" s="159"/>
      <c r="N11" s="159">
        <f t="shared" si="2"/>
        <v>19.700000000000003</v>
      </c>
      <c r="O11" s="159">
        <f t="shared" si="3"/>
        <v>85.7</v>
      </c>
      <c r="P11" s="160">
        <v>38000</v>
      </c>
      <c r="Q11" s="160">
        <f t="shared" si="1"/>
        <v>3256600</v>
      </c>
      <c r="R11" s="161"/>
    </row>
    <row r="12" spans="1:18" ht="20.25" customHeight="1">
      <c r="A12" s="59">
        <v>6</v>
      </c>
      <c r="B12" s="63" t="s">
        <v>9</v>
      </c>
      <c r="C12" s="92" t="s">
        <v>167</v>
      </c>
      <c r="D12" s="92">
        <v>202112</v>
      </c>
      <c r="E12" s="63" t="s">
        <v>161</v>
      </c>
      <c r="F12" s="63">
        <v>106</v>
      </c>
      <c r="G12" s="63">
        <v>30</v>
      </c>
      <c r="H12" s="63"/>
      <c r="I12" s="63">
        <v>0.2</v>
      </c>
      <c r="J12" s="63">
        <f t="shared" si="0"/>
        <v>0.2</v>
      </c>
      <c r="K12" s="63">
        <v>0.2</v>
      </c>
      <c r="L12" s="63"/>
      <c r="M12" s="63"/>
      <c r="N12" s="63">
        <f t="shared" si="2"/>
        <v>10.600000000000001</v>
      </c>
      <c r="O12" s="63">
        <f t="shared" si="3"/>
        <v>58.6</v>
      </c>
      <c r="P12" s="64">
        <v>38000</v>
      </c>
      <c r="Q12" s="64">
        <f t="shared" si="1"/>
        <v>2226800</v>
      </c>
      <c r="R12" s="162"/>
    </row>
    <row r="13" spans="1:18" ht="20.25" customHeight="1">
      <c r="A13" s="81"/>
      <c r="B13" s="85"/>
      <c r="C13" s="87"/>
      <c r="D13" s="92">
        <v>202112</v>
      </c>
      <c r="E13" s="63" t="s">
        <v>161</v>
      </c>
      <c r="F13" s="85">
        <v>107</v>
      </c>
      <c r="G13" s="85">
        <v>30</v>
      </c>
      <c r="H13" s="85"/>
      <c r="I13" s="63">
        <v>0.2</v>
      </c>
      <c r="J13" s="85">
        <f t="shared" si="0"/>
        <v>0.2</v>
      </c>
      <c r="K13" s="63">
        <v>0.2</v>
      </c>
      <c r="L13" s="85"/>
      <c r="M13" s="85"/>
      <c r="N13" s="63">
        <f t="shared" si="2"/>
        <v>10.700000000000001</v>
      </c>
      <c r="O13" s="63">
        <f t="shared" si="3"/>
        <v>58.7</v>
      </c>
      <c r="P13" s="64">
        <v>38000</v>
      </c>
      <c r="Q13" s="64">
        <f t="shared" si="1"/>
        <v>2230600</v>
      </c>
      <c r="R13" s="71"/>
    </row>
    <row r="14" spans="1:18" ht="20.25" customHeight="1">
      <c r="A14" s="81"/>
      <c r="B14" s="85"/>
      <c r="C14" s="87"/>
      <c r="D14" s="92">
        <v>202112</v>
      </c>
      <c r="E14" s="63" t="s">
        <v>161</v>
      </c>
      <c r="F14" s="85">
        <v>106</v>
      </c>
      <c r="G14" s="85">
        <v>30</v>
      </c>
      <c r="H14" s="85"/>
      <c r="I14" s="63">
        <v>0.2</v>
      </c>
      <c r="J14" s="85">
        <f t="shared" si="0"/>
        <v>0.2</v>
      </c>
      <c r="K14" s="63">
        <v>0.2</v>
      </c>
      <c r="L14" s="85"/>
      <c r="M14" s="85"/>
      <c r="N14" s="63">
        <f t="shared" si="2"/>
        <v>10.600000000000001</v>
      </c>
      <c r="O14" s="63">
        <f t="shared" si="3"/>
        <v>58.6</v>
      </c>
      <c r="P14" s="64">
        <v>38000</v>
      </c>
      <c r="Q14" s="64">
        <f t="shared" si="1"/>
        <v>2226800</v>
      </c>
      <c r="R14" s="71"/>
    </row>
    <row r="15" spans="1:18" ht="20.25" customHeight="1">
      <c r="A15" s="59">
        <v>7</v>
      </c>
      <c r="B15" s="63" t="s">
        <v>11</v>
      </c>
      <c r="C15" s="92" t="s">
        <v>167</v>
      </c>
      <c r="D15" s="92">
        <v>202212</v>
      </c>
      <c r="E15" s="63" t="s">
        <v>77</v>
      </c>
      <c r="F15" s="63">
        <v>127</v>
      </c>
      <c r="G15" s="63">
        <v>45</v>
      </c>
      <c r="H15" s="63"/>
      <c r="I15" s="63">
        <v>0.2</v>
      </c>
      <c r="J15" s="63">
        <f t="shared" si="0"/>
        <v>0.3</v>
      </c>
      <c r="K15" s="63">
        <v>0.2</v>
      </c>
      <c r="L15" s="63"/>
      <c r="M15" s="63"/>
      <c r="N15" s="63">
        <f t="shared" si="2"/>
        <v>12.700000000000001</v>
      </c>
      <c r="O15" s="63">
        <f t="shared" si="3"/>
        <v>89.2</v>
      </c>
      <c r="P15" s="64">
        <v>38000</v>
      </c>
      <c r="Q15" s="64">
        <f aca="true" t="shared" si="4" ref="Q15:Q31">O15*P15</f>
        <v>3389600</v>
      </c>
      <c r="R15" s="71"/>
    </row>
    <row r="16" spans="1:18" ht="20.25" customHeight="1">
      <c r="A16" s="81"/>
      <c r="B16" s="85"/>
      <c r="C16" s="87"/>
      <c r="D16" s="92">
        <v>202212</v>
      </c>
      <c r="E16" s="63" t="s">
        <v>77</v>
      </c>
      <c r="F16" s="85">
        <v>127</v>
      </c>
      <c r="G16" s="85">
        <v>45</v>
      </c>
      <c r="H16" s="85"/>
      <c r="I16" s="63">
        <v>0.2</v>
      </c>
      <c r="J16" s="85">
        <f t="shared" si="0"/>
        <v>0.3</v>
      </c>
      <c r="K16" s="63">
        <v>0.2</v>
      </c>
      <c r="L16" s="85"/>
      <c r="M16" s="85"/>
      <c r="N16" s="63">
        <f t="shared" si="2"/>
        <v>12.700000000000001</v>
      </c>
      <c r="O16" s="63">
        <f t="shared" si="3"/>
        <v>89.2</v>
      </c>
      <c r="P16" s="86">
        <v>38000</v>
      </c>
      <c r="Q16" s="64">
        <f t="shared" si="4"/>
        <v>3389600</v>
      </c>
      <c r="R16" s="69"/>
    </row>
    <row r="17" spans="1:18" ht="20.25" customHeight="1">
      <c r="A17" s="59">
        <v>8</v>
      </c>
      <c r="B17" s="63" t="s">
        <v>13</v>
      </c>
      <c r="C17" s="92" t="s">
        <v>167</v>
      </c>
      <c r="D17" s="92">
        <v>202109</v>
      </c>
      <c r="E17" s="63" t="s">
        <v>14</v>
      </c>
      <c r="F17" s="63">
        <v>108</v>
      </c>
      <c r="G17" s="63">
        <v>45</v>
      </c>
      <c r="H17" s="63"/>
      <c r="I17" s="63">
        <v>0.2</v>
      </c>
      <c r="J17" s="63">
        <f t="shared" si="0"/>
        <v>0.2</v>
      </c>
      <c r="K17" s="63">
        <v>0.2</v>
      </c>
      <c r="L17" s="63"/>
      <c r="M17" s="63"/>
      <c r="N17" s="63">
        <f t="shared" si="2"/>
        <v>10.8</v>
      </c>
      <c r="O17" s="63">
        <f t="shared" si="3"/>
        <v>82.8</v>
      </c>
      <c r="P17" s="64">
        <v>38000</v>
      </c>
      <c r="Q17" s="64">
        <f t="shared" si="4"/>
        <v>3146400</v>
      </c>
      <c r="R17" s="69"/>
    </row>
    <row r="18" spans="1:18" ht="20.25" customHeight="1">
      <c r="A18" s="66"/>
      <c r="B18" s="67"/>
      <c r="C18" s="70"/>
      <c r="D18" s="70">
        <v>202113</v>
      </c>
      <c r="E18" s="67" t="s">
        <v>12</v>
      </c>
      <c r="F18" s="67">
        <v>124</v>
      </c>
      <c r="G18" s="67">
        <v>30</v>
      </c>
      <c r="H18" s="67"/>
      <c r="I18" s="63">
        <v>0.2</v>
      </c>
      <c r="J18" s="63">
        <f t="shared" si="0"/>
        <v>0.3</v>
      </c>
      <c r="K18" s="63">
        <v>0.2</v>
      </c>
      <c r="L18" s="67"/>
      <c r="M18" s="67"/>
      <c r="N18" s="63">
        <f t="shared" si="2"/>
        <v>12.4</v>
      </c>
      <c r="O18" s="63">
        <f t="shared" si="3"/>
        <v>63.4</v>
      </c>
      <c r="P18" s="64">
        <v>38000</v>
      </c>
      <c r="Q18" s="64">
        <f t="shared" si="4"/>
        <v>2409200</v>
      </c>
      <c r="R18" s="69"/>
    </row>
    <row r="19" spans="1:18" ht="20.25" customHeight="1">
      <c r="A19" s="153"/>
      <c r="B19" s="154"/>
      <c r="C19" s="155"/>
      <c r="D19" s="70">
        <v>202113</v>
      </c>
      <c r="E19" s="67" t="s">
        <v>12</v>
      </c>
      <c r="F19" s="154">
        <v>124</v>
      </c>
      <c r="G19" s="154">
        <v>30</v>
      </c>
      <c r="H19" s="154"/>
      <c r="I19" s="63">
        <v>0.2</v>
      </c>
      <c r="J19" s="63">
        <f t="shared" si="0"/>
        <v>0.3</v>
      </c>
      <c r="K19" s="63">
        <v>0.2</v>
      </c>
      <c r="L19" s="154"/>
      <c r="M19" s="154"/>
      <c r="N19" s="63">
        <f t="shared" si="2"/>
        <v>12.4</v>
      </c>
      <c r="O19" s="63">
        <f t="shared" si="3"/>
        <v>63.4</v>
      </c>
      <c r="P19" s="64">
        <v>38000</v>
      </c>
      <c r="Q19" s="64">
        <f t="shared" si="4"/>
        <v>2409200</v>
      </c>
      <c r="R19" s="69"/>
    </row>
    <row r="20" spans="1:18" ht="20.25" customHeight="1">
      <c r="A20" s="59">
        <v>9</v>
      </c>
      <c r="B20" s="63" t="s">
        <v>15</v>
      </c>
      <c r="C20" s="92" t="s">
        <v>167</v>
      </c>
      <c r="D20" s="92">
        <v>202108</v>
      </c>
      <c r="E20" s="63" t="s">
        <v>158</v>
      </c>
      <c r="F20" s="63">
        <v>78</v>
      </c>
      <c r="G20" s="63">
        <v>45</v>
      </c>
      <c r="H20" s="63"/>
      <c r="I20" s="63">
        <v>0.2</v>
      </c>
      <c r="J20" s="63">
        <f t="shared" si="0"/>
        <v>0.1</v>
      </c>
      <c r="K20" s="63">
        <v>0.2</v>
      </c>
      <c r="L20" s="63"/>
      <c r="M20" s="63"/>
      <c r="N20" s="63">
        <f t="shared" si="2"/>
        <v>7.800000000000001</v>
      </c>
      <c r="O20" s="63">
        <f t="shared" si="3"/>
        <v>75.3</v>
      </c>
      <c r="P20" s="64">
        <v>38000</v>
      </c>
      <c r="Q20" s="64">
        <f t="shared" si="4"/>
        <v>2861400</v>
      </c>
      <c r="R20" s="71"/>
    </row>
    <row r="21" spans="1:18" ht="20.25" customHeight="1">
      <c r="A21" s="81"/>
      <c r="B21" s="85"/>
      <c r="C21" s="87"/>
      <c r="D21" s="87">
        <v>202108</v>
      </c>
      <c r="E21" s="85" t="s">
        <v>158</v>
      </c>
      <c r="F21" s="85">
        <v>78</v>
      </c>
      <c r="G21" s="85">
        <v>45</v>
      </c>
      <c r="H21" s="85"/>
      <c r="I21" s="85">
        <v>0.2</v>
      </c>
      <c r="J21" s="85">
        <f t="shared" si="0"/>
        <v>0.1</v>
      </c>
      <c r="K21" s="63">
        <v>0.2</v>
      </c>
      <c r="L21" s="85"/>
      <c r="M21" s="85"/>
      <c r="N21" s="63">
        <f t="shared" si="2"/>
        <v>7.800000000000001</v>
      </c>
      <c r="O21" s="63">
        <f t="shared" si="3"/>
        <v>75.3</v>
      </c>
      <c r="P21" s="64">
        <v>38000</v>
      </c>
      <c r="Q21" s="64">
        <f t="shared" si="4"/>
        <v>2861400</v>
      </c>
      <c r="R21" s="71"/>
    </row>
    <row r="22" spans="1:18" ht="20.25" customHeight="1">
      <c r="A22" s="81"/>
      <c r="B22" s="85"/>
      <c r="C22" s="87"/>
      <c r="D22" s="87">
        <v>202115</v>
      </c>
      <c r="E22" s="85" t="s">
        <v>87</v>
      </c>
      <c r="F22" s="85">
        <v>139</v>
      </c>
      <c r="G22" s="85">
        <v>45</v>
      </c>
      <c r="H22" s="85"/>
      <c r="I22" s="85">
        <v>0.2</v>
      </c>
      <c r="J22" s="85">
        <f t="shared" si="0"/>
        <v>0.3</v>
      </c>
      <c r="K22" s="63">
        <v>0.2</v>
      </c>
      <c r="L22" s="85"/>
      <c r="M22" s="85"/>
      <c r="N22" s="63">
        <f t="shared" si="2"/>
        <v>13.9</v>
      </c>
      <c r="O22" s="63">
        <f t="shared" si="3"/>
        <v>90.4</v>
      </c>
      <c r="P22" s="64">
        <v>38000</v>
      </c>
      <c r="Q22" s="64">
        <f t="shared" si="4"/>
        <v>3435200</v>
      </c>
      <c r="R22" s="71"/>
    </row>
    <row r="23" spans="1:18" ht="20.25" customHeight="1">
      <c r="A23" s="66"/>
      <c r="B23" s="67"/>
      <c r="C23" s="70"/>
      <c r="D23" s="70">
        <v>202115</v>
      </c>
      <c r="E23" s="85" t="s">
        <v>87</v>
      </c>
      <c r="F23" s="67">
        <v>139</v>
      </c>
      <c r="G23" s="67">
        <v>45</v>
      </c>
      <c r="H23" s="67"/>
      <c r="I23" s="67">
        <v>0.2</v>
      </c>
      <c r="J23" s="67">
        <f t="shared" si="0"/>
        <v>0.3</v>
      </c>
      <c r="K23" s="63">
        <v>0.2</v>
      </c>
      <c r="L23" s="67"/>
      <c r="M23" s="67"/>
      <c r="N23" s="63">
        <f t="shared" si="2"/>
        <v>13.9</v>
      </c>
      <c r="O23" s="63">
        <f t="shared" si="3"/>
        <v>90.4</v>
      </c>
      <c r="P23" s="64">
        <v>38000</v>
      </c>
      <c r="Q23" s="68">
        <f t="shared" si="4"/>
        <v>3435200</v>
      </c>
      <c r="R23" s="69"/>
    </row>
    <row r="24" spans="1:18" ht="20.25" customHeight="1">
      <c r="A24" s="81">
        <v>10</v>
      </c>
      <c r="B24" s="85" t="s">
        <v>86</v>
      </c>
      <c r="C24" s="87" t="s">
        <v>167</v>
      </c>
      <c r="D24" s="87">
        <v>202114</v>
      </c>
      <c r="E24" s="85" t="s">
        <v>67</v>
      </c>
      <c r="F24" s="85">
        <v>162</v>
      </c>
      <c r="G24" s="85">
        <v>45</v>
      </c>
      <c r="H24" s="85"/>
      <c r="I24" s="85">
        <v>0.2</v>
      </c>
      <c r="J24" s="85">
        <f t="shared" si="0"/>
        <v>0.4</v>
      </c>
      <c r="K24" s="85">
        <v>0.2</v>
      </c>
      <c r="L24" s="85"/>
      <c r="M24" s="85"/>
      <c r="N24" s="63">
        <f t="shared" si="2"/>
        <v>16.2</v>
      </c>
      <c r="O24" s="63">
        <f t="shared" si="3"/>
        <v>97.2</v>
      </c>
      <c r="P24" s="86">
        <v>38000</v>
      </c>
      <c r="Q24" s="86">
        <f t="shared" si="4"/>
        <v>3693600</v>
      </c>
      <c r="R24" s="69"/>
    </row>
    <row r="25" spans="1:18" ht="20.25" customHeight="1">
      <c r="A25" s="66">
        <v>11</v>
      </c>
      <c r="B25" s="63" t="s">
        <v>16</v>
      </c>
      <c r="C25" s="92" t="s">
        <v>10</v>
      </c>
      <c r="D25" s="92">
        <v>902117</v>
      </c>
      <c r="E25" s="63" t="s">
        <v>44</v>
      </c>
      <c r="F25" s="63">
        <v>112</v>
      </c>
      <c r="G25" s="63">
        <v>60</v>
      </c>
      <c r="H25" s="63"/>
      <c r="I25" s="63">
        <v>0</v>
      </c>
      <c r="J25" s="63">
        <f t="shared" si="0"/>
        <v>0.2</v>
      </c>
      <c r="K25" s="63">
        <v>0.2</v>
      </c>
      <c r="L25" s="63"/>
      <c r="M25" s="63"/>
      <c r="N25" s="63">
        <f t="shared" si="2"/>
        <v>11.200000000000001</v>
      </c>
      <c r="O25" s="63">
        <f t="shared" si="3"/>
        <v>95.2</v>
      </c>
      <c r="P25" s="64">
        <v>25000</v>
      </c>
      <c r="Q25" s="64">
        <f t="shared" si="4"/>
        <v>2380000</v>
      </c>
      <c r="R25" s="71"/>
    </row>
    <row r="26" spans="1:18" ht="20.25" customHeight="1">
      <c r="A26" s="66"/>
      <c r="B26" s="67"/>
      <c r="C26" s="70" t="s">
        <v>10</v>
      </c>
      <c r="D26" s="92">
        <v>902117</v>
      </c>
      <c r="E26" s="63" t="s">
        <v>44</v>
      </c>
      <c r="F26" s="67">
        <v>112</v>
      </c>
      <c r="G26" s="67">
        <v>60</v>
      </c>
      <c r="H26" s="67"/>
      <c r="I26" s="63">
        <v>0</v>
      </c>
      <c r="J26" s="67">
        <f t="shared" si="0"/>
        <v>0.2</v>
      </c>
      <c r="K26" s="67">
        <v>0.2</v>
      </c>
      <c r="L26" s="67"/>
      <c r="M26" s="67"/>
      <c r="N26" s="63">
        <f t="shared" si="2"/>
        <v>11.200000000000001</v>
      </c>
      <c r="O26" s="63">
        <f t="shared" si="3"/>
        <v>95.2</v>
      </c>
      <c r="P26" s="64">
        <v>25000</v>
      </c>
      <c r="Q26" s="68">
        <f t="shared" si="4"/>
        <v>2380000</v>
      </c>
      <c r="R26" s="71"/>
    </row>
    <row r="27" spans="1:18" ht="20.25" customHeight="1">
      <c r="A27" s="66"/>
      <c r="B27" s="67"/>
      <c r="C27" s="70" t="s">
        <v>10</v>
      </c>
      <c r="D27" s="70">
        <v>202121</v>
      </c>
      <c r="E27" s="63" t="s">
        <v>159</v>
      </c>
      <c r="F27" s="67">
        <v>127</v>
      </c>
      <c r="G27" s="67">
        <v>45</v>
      </c>
      <c r="H27" s="67"/>
      <c r="I27" s="63">
        <v>0</v>
      </c>
      <c r="J27" s="67">
        <f t="shared" si="0"/>
        <v>0.3</v>
      </c>
      <c r="K27" s="67">
        <v>0.2</v>
      </c>
      <c r="L27" s="67"/>
      <c r="M27" s="67"/>
      <c r="N27" s="63">
        <f t="shared" si="2"/>
        <v>12.700000000000001</v>
      </c>
      <c r="O27" s="63">
        <f t="shared" si="3"/>
        <v>80.2</v>
      </c>
      <c r="P27" s="68">
        <v>38000</v>
      </c>
      <c r="Q27" s="68">
        <f>O27*P27</f>
        <v>3047600</v>
      </c>
      <c r="R27" s="71"/>
    </row>
    <row r="28" spans="1:18" ht="20.25" customHeight="1">
      <c r="A28" s="66">
        <v>12</v>
      </c>
      <c r="B28" s="85" t="s">
        <v>18</v>
      </c>
      <c r="C28" s="87" t="s">
        <v>17</v>
      </c>
      <c r="D28" s="87">
        <v>202201</v>
      </c>
      <c r="E28" s="85" t="s">
        <v>160</v>
      </c>
      <c r="F28" s="85">
        <v>126</v>
      </c>
      <c r="G28" s="85">
        <v>30</v>
      </c>
      <c r="H28" s="85"/>
      <c r="I28" s="85">
        <v>0.4</v>
      </c>
      <c r="J28" s="85">
        <f t="shared" si="0"/>
        <v>0.3</v>
      </c>
      <c r="K28" s="85">
        <v>0.2</v>
      </c>
      <c r="L28" s="85"/>
      <c r="M28" s="85"/>
      <c r="N28" s="63">
        <f t="shared" si="2"/>
        <v>12.600000000000001</v>
      </c>
      <c r="O28" s="63">
        <f t="shared" si="3"/>
        <v>69.6</v>
      </c>
      <c r="P28" s="86">
        <v>38000</v>
      </c>
      <c r="Q28" s="86">
        <f t="shared" si="4"/>
        <v>2644800</v>
      </c>
      <c r="R28" s="69"/>
    </row>
    <row r="29" spans="1:18" ht="20.25" customHeight="1">
      <c r="A29" s="81">
        <v>13</v>
      </c>
      <c r="B29" s="85" t="s">
        <v>20</v>
      </c>
      <c r="C29" s="87" t="s">
        <v>17</v>
      </c>
      <c r="D29" s="87">
        <v>202301</v>
      </c>
      <c r="E29" s="85" t="s">
        <v>162</v>
      </c>
      <c r="F29" s="85">
        <v>122</v>
      </c>
      <c r="G29" s="85">
        <v>30</v>
      </c>
      <c r="H29" s="85"/>
      <c r="I29" s="85">
        <v>0.4</v>
      </c>
      <c r="J29" s="85">
        <f t="shared" si="0"/>
        <v>0.3</v>
      </c>
      <c r="K29" s="85">
        <v>0.2</v>
      </c>
      <c r="L29" s="85"/>
      <c r="M29" s="85"/>
      <c r="N29" s="63">
        <f t="shared" si="2"/>
        <v>12.200000000000001</v>
      </c>
      <c r="O29" s="63">
        <f t="shared" si="3"/>
        <v>69.2</v>
      </c>
      <c r="P29" s="86">
        <v>38000</v>
      </c>
      <c r="Q29" s="86">
        <f t="shared" si="4"/>
        <v>2629600</v>
      </c>
      <c r="R29" s="69"/>
    </row>
    <row r="30" spans="1:18" ht="20.25" customHeight="1">
      <c r="A30" s="59">
        <v>14</v>
      </c>
      <c r="B30" s="63" t="s">
        <v>164</v>
      </c>
      <c r="C30" s="92" t="s">
        <v>167</v>
      </c>
      <c r="D30" s="92">
        <v>202301</v>
      </c>
      <c r="E30" s="85" t="s">
        <v>162</v>
      </c>
      <c r="F30" s="63">
        <v>122</v>
      </c>
      <c r="G30" s="63">
        <v>30</v>
      </c>
      <c r="H30" s="63"/>
      <c r="I30" s="63">
        <v>0.2</v>
      </c>
      <c r="J30" s="63">
        <f t="shared" si="0"/>
        <v>0.3</v>
      </c>
      <c r="K30" s="63">
        <v>0.2</v>
      </c>
      <c r="L30" s="63"/>
      <c r="M30" s="63">
        <v>0.5</v>
      </c>
      <c r="N30" s="63">
        <f t="shared" si="2"/>
        <v>12.200000000000001</v>
      </c>
      <c r="O30" s="63">
        <f t="shared" si="3"/>
        <v>78.2</v>
      </c>
      <c r="P30" s="86">
        <v>38000</v>
      </c>
      <c r="Q30" s="64">
        <f t="shared" si="4"/>
        <v>2971600</v>
      </c>
      <c r="R30" s="69"/>
    </row>
    <row r="31" spans="1:18" ht="20.25" customHeight="1">
      <c r="A31" s="59">
        <v>15</v>
      </c>
      <c r="B31" s="63" t="s">
        <v>92</v>
      </c>
      <c r="C31" s="92" t="s">
        <v>10</v>
      </c>
      <c r="D31" s="92">
        <v>902306</v>
      </c>
      <c r="E31" s="63" t="s">
        <v>83</v>
      </c>
      <c r="F31" s="63">
        <v>68</v>
      </c>
      <c r="G31" s="63">
        <v>45</v>
      </c>
      <c r="H31" s="63"/>
      <c r="I31" s="63">
        <v>0.2</v>
      </c>
      <c r="J31" s="63">
        <f t="shared" si="0"/>
        <v>0.1</v>
      </c>
      <c r="K31" s="63">
        <v>0.2</v>
      </c>
      <c r="L31" s="63"/>
      <c r="M31" s="63"/>
      <c r="N31" s="63">
        <f t="shared" si="2"/>
        <v>6.800000000000001</v>
      </c>
      <c r="O31" s="63">
        <f t="shared" si="3"/>
        <v>74.3</v>
      </c>
      <c r="P31" s="64">
        <v>25000</v>
      </c>
      <c r="Q31" s="64">
        <f t="shared" si="4"/>
        <v>1857500</v>
      </c>
      <c r="R31" s="69"/>
    </row>
    <row r="32" spans="1:18" ht="20.25" customHeight="1">
      <c r="A32" s="163"/>
      <c r="B32" s="79"/>
      <c r="C32" s="164"/>
      <c r="D32" s="164">
        <v>202304</v>
      </c>
      <c r="E32" s="154" t="s">
        <v>165</v>
      </c>
      <c r="F32" s="79">
        <v>40</v>
      </c>
      <c r="G32" s="79">
        <v>30</v>
      </c>
      <c r="H32" s="165">
        <v>2</v>
      </c>
      <c r="I32" s="79"/>
      <c r="J32" s="79"/>
      <c r="K32" s="79"/>
      <c r="L32" s="79">
        <v>1</v>
      </c>
      <c r="M32" s="79"/>
      <c r="N32" s="79"/>
      <c r="O32" s="79">
        <f>G32*H32</f>
        <v>60</v>
      </c>
      <c r="P32" s="166">
        <v>38000</v>
      </c>
      <c r="Q32" s="64">
        <f>O32*P32</f>
        <v>2280000</v>
      </c>
      <c r="R32" s="69"/>
    </row>
    <row r="33" spans="1:18" ht="20.25" customHeight="1">
      <c r="A33" s="98">
        <v>16</v>
      </c>
      <c r="B33" s="57" t="s">
        <v>89</v>
      </c>
      <c r="C33" s="78" t="s">
        <v>10</v>
      </c>
      <c r="D33" s="78">
        <v>202202</v>
      </c>
      <c r="E33" s="57" t="s">
        <v>88</v>
      </c>
      <c r="F33" s="57">
        <v>75</v>
      </c>
      <c r="G33" s="57">
        <v>30</v>
      </c>
      <c r="H33" s="148">
        <v>4</v>
      </c>
      <c r="I33" s="57"/>
      <c r="J33" s="57"/>
      <c r="K33" s="57">
        <v>0.2</v>
      </c>
      <c r="L33" s="57">
        <v>1</v>
      </c>
      <c r="M33" s="57"/>
      <c r="N33" s="149"/>
      <c r="O33" s="57">
        <f>(K33+L33)*G33*H33</f>
        <v>144</v>
      </c>
      <c r="P33" s="58">
        <v>38000</v>
      </c>
      <c r="Q33" s="91">
        <f aca="true" t="shared" si="5" ref="Q33:Q39">O33*P33</f>
        <v>5472000</v>
      </c>
      <c r="R33" s="69"/>
    </row>
    <row r="34" spans="1:18" ht="20.25" customHeight="1">
      <c r="A34" s="146">
        <v>17</v>
      </c>
      <c r="B34" s="57" t="s">
        <v>80</v>
      </c>
      <c r="C34" s="78"/>
      <c r="D34" s="78">
        <v>202304</v>
      </c>
      <c r="E34" s="57" t="s">
        <v>165</v>
      </c>
      <c r="F34" s="57">
        <v>60</v>
      </c>
      <c r="G34" s="57">
        <v>30</v>
      </c>
      <c r="H34" s="148">
        <f>F34/20</f>
        <v>3</v>
      </c>
      <c r="I34" s="57"/>
      <c r="J34" s="57"/>
      <c r="K34" s="57">
        <v>0.2</v>
      </c>
      <c r="L34" s="57">
        <v>1</v>
      </c>
      <c r="M34" s="57"/>
      <c r="N34" s="149"/>
      <c r="O34" s="57">
        <f>G34*H34</f>
        <v>90</v>
      </c>
      <c r="P34" s="58">
        <v>38000</v>
      </c>
      <c r="Q34" s="91">
        <f t="shared" si="5"/>
        <v>3420000</v>
      </c>
      <c r="R34" s="69"/>
    </row>
    <row r="35" spans="1:18" ht="20.25" customHeight="1">
      <c r="A35" s="146">
        <v>18</v>
      </c>
      <c r="B35" s="57" t="s">
        <v>90</v>
      </c>
      <c r="C35" s="78" t="s">
        <v>167</v>
      </c>
      <c r="D35" s="78">
        <v>202301</v>
      </c>
      <c r="E35" s="57" t="s">
        <v>163</v>
      </c>
      <c r="F35" s="57">
        <v>122</v>
      </c>
      <c r="G35" s="57">
        <v>30</v>
      </c>
      <c r="H35" s="148"/>
      <c r="I35" s="57">
        <v>0.2</v>
      </c>
      <c r="J35" s="57">
        <v>0.3</v>
      </c>
      <c r="K35" s="57">
        <v>0.2</v>
      </c>
      <c r="L35" s="57"/>
      <c r="M35" s="57"/>
      <c r="N35" s="149">
        <f>0.1*F35</f>
        <v>12.200000000000001</v>
      </c>
      <c r="O35" s="57">
        <f>G35+G35*(I35+J35+K35)+N35</f>
        <v>63.2</v>
      </c>
      <c r="P35" s="58">
        <v>38000</v>
      </c>
      <c r="Q35" s="91">
        <f>P35*O35</f>
        <v>2401600</v>
      </c>
      <c r="R35" s="69"/>
    </row>
    <row r="36" spans="1:18" ht="20.25" customHeight="1">
      <c r="A36" s="98">
        <v>19</v>
      </c>
      <c r="B36" s="57" t="s">
        <v>176</v>
      </c>
      <c r="C36" s="78" t="s">
        <v>17</v>
      </c>
      <c r="D36" s="78">
        <v>902305</v>
      </c>
      <c r="E36" s="57" t="s">
        <v>69</v>
      </c>
      <c r="F36" s="57">
        <v>76</v>
      </c>
      <c r="G36" s="57">
        <v>30</v>
      </c>
      <c r="H36" s="148">
        <v>4</v>
      </c>
      <c r="I36" s="57">
        <v>0.25</v>
      </c>
      <c r="J36" s="57"/>
      <c r="K36" s="57">
        <v>0.2</v>
      </c>
      <c r="L36" s="57">
        <v>1</v>
      </c>
      <c r="M36" s="57"/>
      <c r="N36" s="149"/>
      <c r="O36" s="57">
        <f>(K36+L36)*G36*H36</f>
        <v>144</v>
      </c>
      <c r="P36" s="58">
        <v>25000</v>
      </c>
      <c r="Q36" s="91">
        <f t="shared" si="5"/>
        <v>3600000</v>
      </c>
      <c r="R36" s="69"/>
    </row>
    <row r="37" spans="1:18" ht="20.25" customHeight="1">
      <c r="A37" s="146">
        <v>20</v>
      </c>
      <c r="B37" s="57" t="s">
        <v>54</v>
      </c>
      <c r="C37" s="78" t="s">
        <v>17</v>
      </c>
      <c r="D37" s="78">
        <v>202402</v>
      </c>
      <c r="E37" s="57" t="s">
        <v>157</v>
      </c>
      <c r="F37" s="57">
        <v>63</v>
      </c>
      <c r="G37" s="57">
        <v>30</v>
      </c>
      <c r="H37" s="148">
        <v>3</v>
      </c>
      <c r="I37" s="57">
        <v>0.25</v>
      </c>
      <c r="J37" s="57"/>
      <c r="K37" s="57">
        <v>0.2</v>
      </c>
      <c r="L37" s="57">
        <v>1</v>
      </c>
      <c r="M37" s="57"/>
      <c r="N37" s="149"/>
      <c r="O37" s="57">
        <f>(K37+L37)*G37*H37</f>
        <v>108</v>
      </c>
      <c r="P37" s="58">
        <v>38000</v>
      </c>
      <c r="Q37" s="91">
        <f t="shared" si="5"/>
        <v>4104000</v>
      </c>
      <c r="R37" s="69"/>
    </row>
    <row r="38" spans="1:18" ht="20.25" customHeight="1">
      <c r="A38" s="98">
        <v>21</v>
      </c>
      <c r="B38" s="110" t="s">
        <v>168</v>
      </c>
      <c r="C38" s="147" t="s">
        <v>10</v>
      </c>
      <c r="D38" s="147">
        <v>202501</v>
      </c>
      <c r="E38" s="110" t="s">
        <v>166</v>
      </c>
      <c r="F38" s="110">
        <v>84</v>
      </c>
      <c r="G38" s="85">
        <v>45</v>
      </c>
      <c r="H38" s="53">
        <v>4</v>
      </c>
      <c r="I38" s="85">
        <v>0</v>
      </c>
      <c r="J38" s="110"/>
      <c r="K38" s="85">
        <v>0.2</v>
      </c>
      <c r="L38" s="57">
        <v>1</v>
      </c>
      <c r="M38" s="110"/>
      <c r="N38" s="145">
        <f>0.25*F38</f>
        <v>21</v>
      </c>
      <c r="O38" s="85">
        <f>(K38+L38)*G38*H38+N38</f>
        <v>237</v>
      </c>
      <c r="P38" s="86">
        <v>38000</v>
      </c>
      <c r="Q38" s="86">
        <f t="shared" si="5"/>
        <v>9006000</v>
      </c>
      <c r="R38" s="69"/>
    </row>
    <row r="39" spans="1:18" ht="20.25" customHeight="1">
      <c r="A39" s="167">
        <v>22</v>
      </c>
      <c r="B39" s="79" t="s">
        <v>169</v>
      </c>
      <c r="C39" s="76" t="s">
        <v>10</v>
      </c>
      <c r="D39" s="147">
        <v>202501</v>
      </c>
      <c r="E39" s="79" t="s">
        <v>166</v>
      </c>
      <c r="F39" s="80">
        <v>85</v>
      </c>
      <c r="G39" s="67">
        <v>45</v>
      </c>
      <c r="H39" s="53">
        <v>4</v>
      </c>
      <c r="I39" s="67">
        <v>0</v>
      </c>
      <c r="J39" s="75"/>
      <c r="K39" s="67">
        <v>0.2</v>
      </c>
      <c r="L39" s="57">
        <v>1</v>
      </c>
      <c r="M39" s="79"/>
      <c r="N39" s="145">
        <f>0.25*F39</f>
        <v>21.25</v>
      </c>
      <c r="O39" s="85">
        <f>(K39+L39)*G39*H39+N39</f>
        <v>237.25</v>
      </c>
      <c r="P39" s="68">
        <v>38000</v>
      </c>
      <c r="Q39" s="68">
        <f t="shared" si="5"/>
        <v>9015500</v>
      </c>
      <c r="R39" s="48"/>
    </row>
    <row r="40" spans="1:18" ht="20.25" customHeight="1">
      <c r="A40" s="77"/>
      <c r="B40" s="55" t="s">
        <v>25</v>
      </c>
      <c r="C40" s="78"/>
      <c r="D40" s="7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8"/>
      <c r="Q40" s="56">
        <f>SUM(Q7:Q39)</f>
        <v>110013500</v>
      </c>
      <c r="R40" s="72"/>
    </row>
    <row r="41" spans="1:18" ht="20.25" customHeight="1">
      <c r="A41" s="49"/>
      <c r="B41" s="49"/>
      <c r="C41" s="50"/>
      <c r="D41" s="50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52"/>
      <c r="Q41" s="52"/>
      <c r="R41" s="53"/>
    </row>
    <row r="42" spans="1:18" ht="20.25" customHeight="1">
      <c r="A42" s="49"/>
      <c r="B42" s="49"/>
      <c r="C42" s="201" t="s">
        <v>177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52"/>
      <c r="Q42" s="52"/>
      <c r="R42" s="53"/>
    </row>
    <row r="43" spans="1:18" ht="20.25" customHeight="1">
      <c r="A43" s="49"/>
      <c r="B43" s="49"/>
      <c r="C43" s="50"/>
      <c r="D43" s="50"/>
      <c r="E43" s="73" t="s">
        <v>178</v>
      </c>
      <c r="F43" s="73"/>
      <c r="G43" s="73"/>
      <c r="H43" s="73"/>
      <c r="I43" s="73"/>
      <c r="J43" s="73"/>
      <c r="K43" s="73"/>
      <c r="L43" s="73"/>
      <c r="M43" s="73"/>
      <c r="N43" s="73"/>
      <c r="O43" s="49"/>
      <c r="P43" s="52"/>
      <c r="Q43" s="52"/>
      <c r="R43" s="53"/>
    </row>
    <row r="44" spans="1:18" ht="20.25" customHeight="1">
      <c r="A44" s="49"/>
      <c r="B44" s="49"/>
      <c r="C44" s="50"/>
      <c r="D44" s="50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05" t="s">
        <v>148</v>
      </c>
      <c r="P44" s="205"/>
      <c r="Q44" s="205"/>
      <c r="R44" s="53"/>
    </row>
    <row r="45" spans="1:18" ht="20.25" customHeight="1">
      <c r="A45" s="49"/>
      <c r="B45" s="49"/>
      <c r="C45" s="50"/>
      <c r="D45" s="50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01" t="s">
        <v>30</v>
      </c>
      <c r="P45" s="201"/>
      <c r="Q45" s="201"/>
      <c r="R45" s="53"/>
    </row>
    <row r="46" spans="1:18" ht="20.25" customHeight="1">
      <c r="A46" s="49"/>
      <c r="B46" s="53"/>
      <c r="C46" s="74"/>
      <c r="D46" s="7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49"/>
      <c r="P46" s="52"/>
      <c r="Q46" s="52"/>
      <c r="R46" s="53"/>
    </row>
    <row r="47" spans="1:18" ht="20.25" customHeight="1">
      <c r="A47" s="49"/>
      <c r="B47" s="49"/>
      <c r="C47" s="50"/>
      <c r="D47" s="50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52"/>
      <c r="Q47" s="52"/>
      <c r="R47" s="53"/>
    </row>
    <row r="48" spans="1:18" ht="20.25" customHeight="1">
      <c r="A48" s="49"/>
      <c r="B48" s="49"/>
      <c r="C48" s="50"/>
      <c r="D48" s="50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2"/>
      <c r="Q48" s="52"/>
      <c r="R48" s="53"/>
    </row>
    <row r="49" spans="1:18" ht="20.25" customHeight="1">
      <c r="A49" s="49"/>
      <c r="B49" s="49"/>
      <c r="C49" s="50"/>
      <c r="D49" s="50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52"/>
      <c r="Q49" s="52"/>
      <c r="R49" s="53"/>
    </row>
    <row r="50" spans="1:18" ht="20.25" customHeight="1">
      <c r="A50" s="49"/>
      <c r="B50" s="73" t="s">
        <v>31</v>
      </c>
      <c r="C50" s="50"/>
      <c r="D50" s="50"/>
      <c r="E50" s="51" t="s">
        <v>32</v>
      </c>
      <c r="F50" s="73"/>
      <c r="G50" s="73"/>
      <c r="H50" s="73" t="s">
        <v>33</v>
      </c>
      <c r="I50" s="73"/>
      <c r="J50" s="73"/>
      <c r="K50" s="73"/>
      <c r="L50" s="73"/>
      <c r="M50" s="73"/>
      <c r="N50" s="73"/>
      <c r="O50" s="49"/>
      <c r="P50" s="52"/>
      <c r="Q50" s="52"/>
      <c r="R50" s="53"/>
    </row>
    <row r="51" spans="1:18" ht="20.25" customHeight="1">
      <c r="A51" s="49"/>
      <c r="B51" s="49"/>
      <c r="C51" s="50"/>
      <c r="D51" s="50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52"/>
      <c r="Q51" s="52"/>
      <c r="R51" s="53"/>
    </row>
    <row r="52" spans="1:17" ht="20.25" customHeight="1">
      <c r="A52" s="1"/>
      <c r="B52" s="2"/>
      <c r="C52" s="47"/>
      <c r="D52" s="47"/>
      <c r="P52"/>
      <c r="Q52"/>
    </row>
    <row r="53" spans="1:17" ht="20.25" customHeight="1">
      <c r="A53" s="1"/>
      <c r="B53" s="2"/>
      <c r="C53" s="47"/>
      <c r="D53" s="47"/>
      <c r="P53"/>
      <c r="Q53"/>
    </row>
    <row r="54" spans="1:17" ht="20.25" customHeight="1">
      <c r="A54" s="1"/>
      <c r="B54" s="2"/>
      <c r="C54" s="47"/>
      <c r="D54" s="47"/>
      <c r="P54"/>
      <c r="Q54"/>
    </row>
    <row r="55" spans="1:17" ht="20.25" customHeight="1">
      <c r="A55" s="1"/>
      <c r="B55" s="1"/>
      <c r="C55" s="39"/>
      <c r="D55" s="3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</row>
    <row r="56" spans="1:17" ht="20.25" customHeight="1">
      <c r="A56" s="1"/>
      <c r="B56" s="1"/>
      <c r="C56" s="39"/>
      <c r="D56" s="3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</row>
    <row r="57" spans="1:17" ht="20.25" customHeight="1">
      <c r="A57" s="1"/>
      <c r="B57" s="1"/>
      <c r="C57" s="39"/>
      <c r="D57" s="3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</row>
    <row r="58" spans="1:17" ht="20.25" customHeight="1">
      <c r="A58" s="1"/>
      <c r="B58" s="1"/>
      <c r="C58" s="39"/>
      <c r="D58" s="3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</row>
    <row r="59" spans="1:17" ht="20.25" customHeight="1">
      <c r="A59" s="1"/>
      <c r="B59" s="1"/>
      <c r="C59" s="39"/>
      <c r="D59" s="3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</row>
    <row r="60" spans="1:17" ht="20.25" customHeight="1">
      <c r="A60" s="1"/>
      <c r="B60" s="1"/>
      <c r="C60" s="39"/>
      <c r="D60" s="3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</row>
    <row r="61" spans="1:17" ht="20.25" customHeight="1">
      <c r="A61" s="1"/>
      <c r="B61" s="1"/>
      <c r="C61" s="39"/>
      <c r="D61" s="3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</row>
    <row r="62" spans="1:17" ht="20.25" customHeight="1">
      <c r="A62" s="1"/>
      <c r="B62" s="1"/>
      <c r="C62" s="39"/>
      <c r="D62" s="3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</row>
    <row r="63" spans="1:17" ht="20.25" customHeight="1">
      <c r="A63" s="1"/>
      <c r="B63" s="1"/>
      <c r="C63" s="39"/>
      <c r="D63" s="3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</row>
    <row r="64" spans="1:17" ht="20.25" customHeight="1">
      <c r="A64" s="1"/>
      <c r="B64" s="1"/>
      <c r="C64" s="39"/>
      <c r="D64" s="3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</row>
    <row r="65" spans="1:17" ht="20.25" customHeight="1">
      <c r="A65" s="1"/>
      <c r="B65" s="1"/>
      <c r="C65" s="39"/>
      <c r="D65" s="3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</row>
    <row r="66" spans="1:17" ht="20.25" customHeight="1">
      <c r="A66" s="1"/>
      <c r="B66" s="1"/>
      <c r="C66" s="39"/>
      <c r="D66" s="3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</row>
    <row r="67" spans="1:17" ht="20.25" customHeight="1">
      <c r="A67" s="1"/>
      <c r="B67" s="1"/>
      <c r="C67" s="39"/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</row>
    <row r="68" spans="1:17" ht="20.25" customHeight="1">
      <c r="A68" s="1"/>
      <c r="B68" s="1"/>
      <c r="C68" s="39"/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</row>
    <row r="69" spans="1:17" ht="20.25" customHeight="1">
      <c r="A69" s="1"/>
      <c r="B69" s="1"/>
      <c r="C69" s="39"/>
      <c r="D69" s="3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</row>
    <row r="70" spans="1:17" ht="20.25" customHeight="1">
      <c r="A70" s="1"/>
      <c r="B70" s="1"/>
      <c r="C70" s="39"/>
      <c r="D70" s="3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</row>
    <row r="71" spans="1:17" ht="20.25" customHeight="1">
      <c r="A71" s="1"/>
      <c r="B71" s="1"/>
      <c r="C71" s="39"/>
      <c r="D71" s="3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</row>
    <row r="72" spans="1:17" ht="20.25" customHeight="1">
      <c r="A72" s="1"/>
      <c r="B72" s="1"/>
      <c r="C72" s="39"/>
      <c r="D72" s="3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</row>
    <row r="73" spans="1:17" ht="20.25" customHeight="1">
      <c r="A73" s="1"/>
      <c r="B73" s="1"/>
      <c r="C73" s="39"/>
      <c r="D73" s="3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</row>
  </sheetData>
  <sheetProtection/>
  <mergeCells count="17">
    <mergeCell ref="O45:Q45"/>
    <mergeCell ref="F1:P1"/>
    <mergeCell ref="C42:O42"/>
    <mergeCell ref="G5:O5"/>
    <mergeCell ref="A2:C2"/>
    <mergeCell ref="A3:C3"/>
    <mergeCell ref="C5:C6"/>
    <mergeCell ref="F2:P2"/>
    <mergeCell ref="F3:P3"/>
    <mergeCell ref="O44:Q44"/>
    <mergeCell ref="A5:A6"/>
    <mergeCell ref="R5:R6"/>
    <mergeCell ref="E5:E6"/>
    <mergeCell ref="F5:F6"/>
    <mergeCell ref="B5:B6"/>
    <mergeCell ref="P5:P6"/>
    <mergeCell ref="Q5:Q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0"/>
  <sheetViews>
    <sheetView zoomScale="75" zoomScaleNormal="75" zoomScalePageLayoutView="0" workbookViewId="0" topLeftCell="A1">
      <selection activeCell="B35" sqref="B35"/>
    </sheetView>
  </sheetViews>
  <sheetFormatPr defaultColWidth="9.140625" defaultRowHeight="12.75"/>
  <cols>
    <col min="1" max="1" width="4.00390625" style="41" customWidth="1"/>
    <col min="2" max="2" width="20.421875" style="0" customWidth="1"/>
    <col min="3" max="3" width="4.7109375" style="0" customWidth="1"/>
    <col min="4" max="4" width="10.421875" style="0" customWidth="1"/>
    <col min="5" max="5" width="20.8515625" style="0" customWidth="1"/>
    <col min="6" max="6" width="7.00390625" style="0" customWidth="1"/>
    <col min="7" max="8" width="5.7109375" style="0" customWidth="1"/>
    <col min="9" max="9" width="8.140625" style="0" customWidth="1"/>
    <col min="10" max="10" width="8.57421875" style="33" customWidth="1"/>
    <col min="11" max="11" width="9.140625" style="3" customWidth="1"/>
    <col min="12" max="12" width="12.57421875" style="0" customWidth="1"/>
    <col min="13" max="13" width="11.421875" style="0" customWidth="1"/>
  </cols>
  <sheetData>
    <row r="1" spans="1:12" ht="18">
      <c r="A1" s="43" t="s">
        <v>27</v>
      </c>
      <c r="B1" s="43"/>
      <c r="C1" s="43"/>
      <c r="D1" s="7"/>
      <c r="E1" s="207" t="s">
        <v>34</v>
      </c>
      <c r="F1" s="207"/>
      <c r="G1" s="207"/>
      <c r="H1" s="207"/>
      <c r="I1" s="207"/>
      <c r="J1" s="207"/>
      <c r="K1" s="207"/>
      <c r="L1" s="207"/>
    </row>
    <row r="2" spans="1:12" ht="18">
      <c r="A2" s="207" t="s">
        <v>0</v>
      </c>
      <c r="B2" s="207"/>
      <c r="C2" s="207"/>
      <c r="D2" s="22"/>
      <c r="E2" s="207" t="s">
        <v>147</v>
      </c>
      <c r="F2" s="207"/>
      <c r="G2" s="207"/>
      <c r="H2" s="207"/>
      <c r="I2" s="207"/>
      <c r="J2" s="207"/>
      <c r="K2" s="207"/>
      <c r="L2" s="207"/>
    </row>
    <row r="3" spans="1:12" ht="15.75">
      <c r="A3" s="208" t="s">
        <v>29</v>
      </c>
      <c r="B3" s="208"/>
      <c r="C3" s="208"/>
      <c r="D3" s="5"/>
      <c r="E3" s="208" t="s">
        <v>28</v>
      </c>
      <c r="F3" s="208"/>
      <c r="G3" s="208"/>
      <c r="H3" s="208"/>
      <c r="I3" s="208"/>
      <c r="J3" s="208"/>
      <c r="K3" s="208"/>
      <c r="L3" s="208"/>
    </row>
    <row r="4" spans="1:12" ht="14.25">
      <c r="A4" s="39"/>
      <c r="B4" s="4"/>
      <c r="C4" s="4"/>
      <c r="D4" s="4"/>
      <c r="E4" s="1"/>
      <c r="F4" s="4"/>
      <c r="G4" s="4"/>
      <c r="H4" s="4"/>
      <c r="I4" s="4"/>
      <c r="J4" s="28"/>
      <c r="K4" s="2"/>
      <c r="L4" s="2"/>
    </row>
    <row r="5" spans="1:13" ht="18" customHeight="1">
      <c r="A5" s="220" t="s">
        <v>2</v>
      </c>
      <c r="B5" s="211" t="s">
        <v>3</v>
      </c>
      <c r="C5" s="223" t="s">
        <v>41</v>
      </c>
      <c r="D5" s="211" t="s">
        <v>35</v>
      </c>
      <c r="E5" s="211" t="s">
        <v>36</v>
      </c>
      <c r="F5" s="211" t="s">
        <v>38</v>
      </c>
      <c r="G5" s="211" t="s">
        <v>4</v>
      </c>
      <c r="H5" s="211" t="s">
        <v>39</v>
      </c>
      <c r="I5" s="211" t="s">
        <v>47</v>
      </c>
      <c r="J5" s="211" t="s">
        <v>48</v>
      </c>
      <c r="K5" s="209" t="s">
        <v>7</v>
      </c>
      <c r="L5" s="211" t="s">
        <v>71</v>
      </c>
      <c r="M5" s="211" t="s">
        <v>26</v>
      </c>
    </row>
    <row r="6" spans="1:13" ht="17.25" customHeight="1">
      <c r="A6" s="221"/>
      <c r="B6" s="212"/>
      <c r="C6" s="224"/>
      <c r="D6" s="212"/>
      <c r="E6" s="212"/>
      <c r="F6" s="212"/>
      <c r="G6" s="212"/>
      <c r="H6" s="212"/>
      <c r="I6" s="212"/>
      <c r="J6" s="212"/>
      <c r="K6" s="210"/>
      <c r="L6" s="212"/>
      <c r="M6" s="212"/>
    </row>
    <row r="7" spans="1:13" ht="17.25">
      <c r="A7" s="214">
        <v>1</v>
      </c>
      <c r="B7" s="217" t="s">
        <v>9</v>
      </c>
      <c r="C7" s="12">
        <v>755</v>
      </c>
      <c r="D7" s="12" t="s">
        <v>66</v>
      </c>
      <c r="E7" s="12" t="s">
        <v>44</v>
      </c>
      <c r="F7" s="117" t="s">
        <v>45</v>
      </c>
      <c r="G7" s="12">
        <v>102</v>
      </c>
      <c r="H7" s="12">
        <v>60</v>
      </c>
      <c r="I7" s="12">
        <v>0.2</v>
      </c>
      <c r="J7" s="118">
        <f aca="true" t="shared" si="0" ref="J7:J20">H7*I7</f>
        <v>12</v>
      </c>
      <c r="K7" s="13">
        <v>25000</v>
      </c>
      <c r="L7" s="13">
        <f>J7*K7</f>
        <v>300000</v>
      </c>
      <c r="M7" s="24"/>
    </row>
    <row r="8" spans="1:13" ht="17.25">
      <c r="A8" s="215"/>
      <c r="B8" s="218"/>
      <c r="C8" s="12"/>
      <c r="D8" s="12" t="s">
        <v>130</v>
      </c>
      <c r="E8" s="12" t="s">
        <v>44</v>
      </c>
      <c r="F8" s="117" t="s">
        <v>63</v>
      </c>
      <c r="G8" s="12">
        <v>76</v>
      </c>
      <c r="H8" s="12">
        <v>60</v>
      </c>
      <c r="I8" s="12">
        <v>0.2</v>
      </c>
      <c r="J8" s="118">
        <f t="shared" si="0"/>
        <v>12</v>
      </c>
      <c r="K8" s="13">
        <v>25000</v>
      </c>
      <c r="L8" s="13">
        <f>J8*K8</f>
        <v>300000</v>
      </c>
      <c r="M8" s="36"/>
    </row>
    <row r="9" spans="1:13" ht="17.25">
      <c r="A9" s="215"/>
      <c r="B9" s="219"/>
      <c r="C9" s="12"/>
      <c r="D9" s="12" t="s">
        <v>103</v>
      </c>
      <c r="E9" s="12" t="s">
        <v>44</v>
      </c>
      <c r="F9" s="117" t="s">
        <v>63</v>
      </c>
      <c r="G9" s="12">
        <v>78</v>
      </c>
      <c r="H9" s="12">
        <v>60</v>
      </c>
      <c r="I9" s="12">
        <v>0.2</v>
      </c>
      <c r="J9" s="118">
        <f t="shared" si="0"/>
        <v>12</v>
      </c>
      <c r="K9" s="13">
        <v>25000</v>
      </c>
      <c r="L9" s="13">
        <f>J9*K9</f>
        <v>300000</v>
      </c>
      <c r="M9" s="36"/>
    </row>
    <row r="10" spans="1:13" ht="17.25">
      <c r="A10" s="215"/>
      <c r="B10" s="45" t="s">
        <v>143</v>
      </c>
      <c r="C10" s="35"/>
      <c r="D10" s="35"/>
      <c r="E10" s="35"/>
      <c r="F10" s="119"/>
      <c r="G10" s="35"/>
      <c r="H10" s="35"/>
      <c r="I10" s="35"/>
      <c r="J10" s="120"/>
      <c r="K10" s="46"/>
      <c r="L10" s="116">
        <f>L7+L8+L9</f>
        <v>900000</v>
      </c>
      <c r="M10" s="36"/>
    </row>
    <row r="11" spans="1:13" ht="17.25">
      <c r="A11" s="214">
        <v>2</v>
      </c>
      <c r="B11" s="217" t="s">
        <v>11</v>
      </c>
      <c r="C11" s="105">
        <v>617</v>
      </c>
      <c r="D11" s="105" t="s">
        <v>112</v>
      </c>
      <c r="E11" s="105" t="s">
        <v>87</v>
      </c>
      <c r="F11" s="121" t="s">
        <v>43</v>
      </c>
      <c r="G11" s="105">
        <v>136</v>
      </c>
      <c r="H11" s="105">
        <v>45</v>
      </c>
      <c r="I11" s="105">
        <v>0.2</v>
      </c>
      <c r="J11" s="122">
        <f t="shared" si="0"/>
        <v>9</v>
      </c>
      <c r="K11" s="123">
        <v>37500</v>
      </c>
      <c r="L11" s="123">
        <f>K11*J11</f>
        <v>337500</v>
      </c>
      <c r="M11" s="25"/>
    </row>
    <row r="12" spans="1:13" ht="17.25">
      <c r="A12" s="215"/>
      <c r="B12" s="218"/>
      <c r="C12" s="14"/>
      <c r="D12" s="14" t="s">
        <v>113</v>
      </c>
      <c r="E12" s="14" t="s">
        <v>44</v>
      </c>
      <c r="F12" s="27" t="s">
        <v>45</v>
      </c>
      <c r="G12" s="14">
        <v>136</v>
      </c>
      <c r="H12" s="14">
        <v>30</v>
      </c>
      <c r="I12" s="12">
        <v>0.2</v>
      </c>
      <c r="J12" s="29">
        <f t="shared" si="0"/>
        <v>6</v>
      </c>
      <c r="K12" s="13">
        <v>25000</v>
      </c>
      <c r="L12" s="15">
        <f>K12*J12</f>
        <v>150000</v>
      </c>
      <c r="M12" s="25"/>
    </row>
    <row r="13" spans="1:13" ht="17.25">
      <c r="A13" s="215"/>
      <c r="B13" s="219"/>
      <c r="C13" s="14"/>
      <c r="D13" s="14" t="s">
        <v>114</v>
      </c>
      <c r="E13" s="14" t="s">
        <v>44</v>
      </c>
      <c r="F13" s="27" t="s">
        <v>45</v>
      </c>
      <c r="G13" s="14">
        <v>126</v>
      </c>
      <c r="H13" s="14">
        <v>60</v>
      </c>
      <c r="I13" s="12">
        <v>0.2</v>
      </c>
      <c r="J13" s="29">
        <f t="shared" si="0"/>
        <v>12</v>
      </c>
      <c r="K13" s="13">
        <v>25000</v>
      </c>
      <c r="L13" s="15">
        <f>K13*J13</f>
        <v>300000</v>
      </c>
      <c r="M13" s="25"/>
    </row>
    <row r="14" spans="1:13" ht="17.25">
      <c r="A14" s="216"/>
      <c r="B14" s="124" t="s">
        <v>143</v>
      </c>
      <c r="C14" s="106"/>
      <c r="D14" s="106"/>
      <c r="E14" s="106"/>
      <c r="F14" s="125"/>
      <c r="G14" s="106"/>
      <c r="H14" s="106"/>
      <c r="I14" s="126"/>
      <c r="J14" s="127"/>
      <c r="K14" s="128"/>
      <c r="L14" s="116">
        <f>SUM(L11:L13)</f>
        <v>787500</v>
      </c>
      <c r="M14" s="25"/>
    </row>
    <row r="15" spans="1:13" ht="17.25">
      <c r="A15" s="214">
        <v>3</v>
      </c>
      <c r="B15" s="112" t="s">
        <v>15</v>
      </c>
      <c r="C15" s="105">
        <v>515</v>
      </c>
      <c r="D15" s="105" t="s">
        <v>96</v>
      </c>
      <c r="E15" s="105" t="s">
        <v>87</v>
      </c>
      <c r="F15" s="121" t="s">
        <v>100</v>
      </c>
      <c r="G15" s="105">
        <v>174</v>
      </c>
      <c r="H15" s="105">
        <v>45</v>
      </c>
      <c r="I15" s="105">
        <v>0.2</v>
      </c>
      <c r="J15" s="122">
        <f t="shared" si="0"/>
        <v>9</v>
      </c>
      <c r="K15" s="123">
        <v>37500</v>
      </c>
      <c r="L15" s="123">
        <f aca="true" t="shared" si="1" ref="L15:L54">K15*J15</f>
        <v>337500</v>
      </c>
      <c r="M15" s="25"/>
    </row>
    <row r="16" spans="1:13" ht="17.25">
      <c r="A16" s="215"/>
      <c r="B16" s="113"/>
      <c r="C16" s="14"/>
      <c r="D16" s="14" t="s">
        <v>97</v>
      </c>
      <c r="E16" s="14" t="s">
        <v>87</v>
      </c>
      <c r="F16" s="27" t="s">
        <v>100</v>
      </c>
      <c r="G16" s="14">
        <v>141</v>
      </c>
      <c r="H16" s="14">
        <v>45</v>
      </c>
      <c r="I16" s="12">
        <v>0.2</v>
      </c>
      <c r="J16" s="29">
        <f t="shared" si="0"/>
        <v>9</v>
      </c>
      <c r="K16" s="15">
        <v>37500</v>
      </c>
      <c r="L16" s="15">
        <f t="shared" si="1"/>
        <v>337500</v>
      </c>
      <c r="M16" s="25"/>
    </row>
    <row r="17" spans="1:13" ht="17.25">
      <c r="A17" s="215"/>
      <c r="B17" s="113"/>
      <c r="C17" s="14"/>
      <c r="D17" s="14" t="s">
        <v>99</v>
      </c>
      <c r="E17" s="14" t="s">
        <v>85</v>
      </c>
      <c r="F17" s="27" t="s">
        <v>101</v>
      </c>
      <c r="G17" s="14">
        <v>136</v>
      </c>
      <c r="H17" s="14">
        <v>75</v>
      </c>
      <c r="I17" s="12">
        <v>0.2</v>
      </c>
      <c r="J17" s="29">
        <f t="shared" si="0"/>
        <v>15</v>
      </c>
      <c r="K17" s="15">
        <v>25000</v>
      </c>
      <c r="L17" s="15">
        <f t="shared" si="1"/>
        <v>375000</v>
      </c>
      <c r="M17" s="25"/>
    </row>
    <row r="18" spans="1:13" ht="17.25">
      <c r="A18" s="215"/>
      <c r="B18" s="104"/>
      <c r="C18" s="14"/>
      <c r="D18" s="14" t="s">
        <v>98</v>
      </c>
      <c r="E18" s="14" t="s">
        <v>85</v>
      </c>
      <c r="F18" s="27" t="s">
        <v>101</v>
      </c>
      <c r="G18" s="14">
        <v>88</v>
      </c>
      <c r="H18" s="14">
        <v>75</v>
      </c>
      <c r="I18" s="12">
        <v>0.2</v>
      </c>
      <c r="J18" s="29">
        <f t="shared" si="0"/>
        <v>15</v>
      </c>
      <c r="K18" s="15">
        <v>25000</v>
      </c>
      <c r="L18" s="15">
        <f t="shared" si="1"/>
        <v>375000</v>
      </c>
      <c r="M18" s="25"/>
    </row>
    <row r="19" spans="1:13" ht="17.25">
      <c r="A19" s="216"/>
      <c r="B19" s="124" t="s">
        <v>143</v>
      </c>
      <c r="C19" s="106"/>
      <c r="D19" s="106"/>
      <c r="E19" s="106"/>
      <c r="F19" s="125"/>
      <c r="G19" s="106"/>
      <c r="H19" s="106"/>
      <c r="I19" s="126"/>
      <c r="J19" s="127"/>
      <c r="K19" s="129"/>
      <c r="L19" s="114">
        <f>SUM(L15:L18)</f>
        <v>1425000</v>
      </c>
      <c r="M19" s="25"/>
    </row>
    <row r="20" spans="1:13" ht="17.25">
      <c r="A20" s="214">
        <v>4</v>
      </c>
      <c r="B20" s="215" t="s">
        <v>106</v>
      </c>
      <c r="C20" s="215" t="s">
        <v>65</v>
      </c>
      <c r="D20" s="12" t="s">
        <v>107</v>
      </c>
      <c r="E20" s="12" t="s">
        <v>87</v>
      </c>
      <c r="F20" s="117" t="s">
        <v>100</v>
      </c>
      <c r="G20" s="12">
        <v>68</v>
      </c>
      <c r="H20" s="12">
        <v>45</v>
      </c>
      <c r="I20" s="12">
        <v>0.2</v>
      </c>
      <c r="J20" s="118">
        <f t="shared" si="0"/>
        <v>9</v>
      </c>
      <c r="K20" s="13">
        <v>37500</v>
      </c>
      <c r="L20" s="13">
        <f t="shared" si="1"/>
        <v>337500</v>
      </c>
      <c r="M20" s="25"/>
    </row>
    <row r="21" spans="1:13" ht="17.25">
      <c r="A21" s="215"/>
      <c r="B21" s="222"/>
      <c r="C21" s="222"/>
      <c r="D21" s="14" t="s">
        <v>52</v>
      </c>
      <c r="E21" s="14" t="s">
        <v>12</v>
      </c>
      <c r="F21" s="27" t="s">
        <v>75</v>
      </c>
      <c r="G21" s="14">
        <v>88</v>
      </c>
      <c r="H21" s="14">
        <v>45</v>
      </c>
      <c r="I21" s="14">
        <v>0.2</v>
      </c>
      <c r="J21" s="29">
        <f aca="true" t="shared" si="2" ref="J21:J57">H21*I21</f>
        <v>9</v>
      </c>
      <c r="K21" s="15">
        <v>25000</v>
      </c>
      <c r="L21" s="15">
        <f t="shared" si="1"/>
        <v>225000</v>
      </c>
      <c r="M21" s="25"/>
    </row>
    <row r="22" spans="1:13" ht="17.25">
      <c r="A22" s="215"/>
      <c r="B22" s="45" t="s">
        <v>143</v>
      </c>
      <c r="C22" s="44"/>
      <c r="D22" s="17"/>
      <c r="E22" s="17"/>
      <c r="F22" s="119"/>
      <c r="G22" s="17"/>
      <c r="H22" s="17"/>
      <c r="I22" s="35"/>
      <c r="J22" s="130"/>
      <c r="K22" s="18"/>
      <c r="L22" s="101">
        <f>SUM(L20:L21)</f>
        <v>562500</v>
      </c>
      <c r="M22" s="25"/>
    </row>
    <row r="23" spans="1:13" s="90" customFormat="1" ht="17.25">
      <c r="A23" s="214">
        <v>5</v>
      </c>
      <c r="B23" s="112" t="s">
        <v>64</v>
      </c>
      <c r="C23" s="105">
        <v>616</v>
      </c>
      <c r="D23" s="105" t="s">
        <v>112</v>
      </c>
      <c r="E23" s="105" t="s">
        <v>67</v>
      </c>
      <c r="F23" s="131" t="s">
        <v>131</v>
      </c>
      <c r="G23" s="121">
        <v>123</v>
      </c>
      <c r="H23" s="105">
        <v>45</v>
      </c>
      <c r="I23" s="105">
        <v>0.2</v>
      </c>
      <c r="J23" s="122">
        <f t="shared" si="2"/>
        <v>9</v>
      </c>
      <c r="K23" s="123">
        <v>37500</v>
      </c>
      <c r="L23" s="123">
        <f t="shared" si="1"/>
        <v>337500</v>
      </c>
      <c r="M23" s="100"/>
    </row>
    <row r="24" spans="1:13" s="90" customFormat="1" ht="17.25">
      <c r="A24" s="215"/>
      <c r="B24" s="104"/>
      <c r="C24" s="132"/>
      <c r="D24" s="14" t="s">
        <v>42</v>
      </c>
      <c r="E24" s="14" t="s">
        <v>87</v>
      </c>
      <c r="F24" s="133" t="s">
        <v>100</v>
      </c>
      <c r="G24" s="27">
        <v>88</v>
      </c>
      <c r="H24" s="14">
        <v>45</v>
      </c>
      <c r="I24" s="12">
        <v>0.2</v>
      </c>
      <c r="J24" s="29">
        <f t="shared" si="2"/>
        <v>9</v>
      </c>
      <c r="K24" s="15">
        <v>25000</v>
      </c>
      <c r="L24" s="15">
        <f t="shared" si="1"/>
        <v>225000</v>
      </c>
      <c r="M24" s="100"/>
    </row>
    <row r="25" spans="1:13" s="90" customFormat="1" ht="17.25">
      <c r="A25" s="216"/>
      <c r="B25" s="124" t="s">
        <v>143</v>
      </c>
      <c r="C25" s="134"/>
      <c r="D25" s="106"/>
      <c r="E25" s="106"/>
      <c r="F25" s="135"/>
      <c r="G25" s="125"/>
      <c r="H25" s="106"/>
      <c r="I25" s="126"/>
      <c r="J25" s="127"/>
      <c r="K25" s="129"/>
      <c r="L25" s="114">
        <f>SUM(L23:L24)</f>
        <v>562500</v>
      </c>
      <c r="M25" s="100"/>
    </row>
    <row r="26" spans="1:13" ht="17.25">
      <c r="A26" s="214">
        <v>6</v>
      </c>
      <c r="B26" s="214" t="s">
        <v>73</v>
      </c>
      <c r="C26" s="214">
        <v>757</v>
      </c>
      <c r="D26" s="105" t="s">
        <v>104</v>
      </c>
      <c r="E26" s="105" t="s">
        <v>87</v>
      </c>
      <c r="F26" s="121" t="s">
        <v>100</v>
      </c>
      <c r="G26" s="105">
        <v>146</v>
      </c>
      <c r="H26" s="105">
        <v>45</v>
      </c>
      <c r="I26" s="105">
        <v>0.2</v>
      </c>
      <c r="J26" s="122">
        <f t="shared" si="2"/>
        <v>9</v>
      </c>
      <c r="K26" s="123">
        <v>37500</v>
      </c>
      <c r="L26" s="123">
        <f t="shared" si="1"/>
        <v>337500</v>
      </c>
      <c r="M26" s="25"/>
    </row>
    <row r="27" spans="1:13" ht="17.25">
      <c r="A27" s="215"/>
      <c r="B27" s="215"/>
      <c r="C27" s="215"/>
      <c r="D27" s="14" t="s">
        <v>115</v>
      </c>
      <c r="E27" s="14" t="s">
        <v>37</v>
      </c>
      <c r="F27" s="27" t="s">
        <v>40</v>
      </c>
      <c r="G27" s="14">
        <v>56</v>
      </c>
      <c r="H27" s="14">
        <v>45</v>
      </c>
      <c r="I27" s="12">
        <v>0.2</v>
      </c>
      <c r="J27" s="29">
        <f t="shared" si="2"/>
        <v>9</v>
      </c>
      <c r="K27" s="15">
        <v>25000</v>
      </c>
      <c r="L27" s="15">
        <f t="shared" si="1"/>
        <v>225000</v>
      </c>
      <c r="M27" s="25"/>
    </row>
    <row r="28" spans="1:13" ht="17.25">
      <c r="A28" s="215"/>
      <c r="B28" s="215"/>
      <c r="C28" s="215"/>
      <c r="D28" s="14" t="s">
        <v>132</v>
      </c>
      <c r="E28" s="14" t="s">
        <v>67</v>
      </c>
      <c r="F28" s="27" t="s">
        <v>131</v>
      </c>
      <c r="G28" s="14">
        <v>141</v>
      </c>
      <c r="H28" s="14">
        <v>45</v>
      </c>
      <c r="I28" s="12">
        <v>0.2</v>
      </c>
      <c r="J28" s="29">
        <f t="shared" si="2"/>
        <v>9</v>
      </c>
      <c r="K28" s="15">
        <v>37500</v>
      </c>
      <c r="L28" s="15">
        <f t="shared" si="1"/>
        <v>337500</v>
      </c>
      <c r="M28" s="25"/>
    </row>
    <row r="29" spans="1:13" ht="17.25">
      <c r="A29" s="215"/>
      <c r="B29" s="222"/>
      <c r="C29" s="222"/>
      <c r="D29" s="14" t="s">
        <v>105</v>
      </c>
      <c r="E29" s="14" t="s">
        <v>87</v>
      </c>
      <c r="F29" s="27" t="s">
        <v>100</v>
      </c>
      <c r="G29" s="14">
        <v>138</v>
      </c>
      <c r="H29" s="14">
        <v>45</v>
      </c>
      <c r="I29" s="12">
        <v>0.2</v>
      </c>
      <c r="J29" s="29">
        <f t="shared" si="2"/>
        <v>9</v>
      </c>
      <c r="K29" s="15">
        <v>37500</v>
      </c>
      <c r="L29" s="15">
        <f t="shared" si="1"/>
        <v>337500</v>
      </c>
      <c r="M29" s="25"/>
    </row>
    <row r="30" spans="1:13" ht="17.25">
      <c r="A30" s="216"/>
      <c r="B30" s="124" t="s">
        <v>143</v>
      </c>
      <c r="C30" s="111"/>
      <c r="D30" s="106"/>
      <c r="E30" s="106"/>
      <c r="F30" s="125"/>
      <c r="G30" s="106"/>
      <c r="H30" s="106"/>
      <c r="I30" s="126"/>
      <c r="J30" s="127"/>
      <c r="K30" s="129"/>
      <c r="L30" s="114">
        <f>SUM(L26:L29)</f>
        <v>1237500</v>
      </c>
      <c r="M30" s="25"/>
    </row>
    <row r="31" spans="1:13" s="90" customFormat="1" ht="17.25">
      <c r="A31" s="214">
        <v>7</v>
      </c>
      <c r="B31" s="136" t="s">
        <v>18</v>
      </c>
      <c r="C31" s="105">
        <v>501</v>
      </c>
      <c r="D31" s="105" t="s">
        <v>136</v>
      </c>
      <c r="E31" s="105" t="s">
        <v>137</v>
      </c>
      <c r="F31" s="121" t="s">
        <v>72</v>
      </c>
      <c r="G31" s="105">
        <v>97</v>
      </c>
      <c r="H31" s="105">
        <v>30</v>
      </c>
      <c r="I31" s="105">
        <v>0.2</v>
      </c>
      <c r="J31" s="122">
        <f t="shared" si="2"/>
        <v>6</v>
      </c>
      <c r="K31" s="123">
        <v>37500</v>
      </c>
      <c r="L31" s="123">
        <f t="shared" si="1"/>
        <v>225000</v>
      </c>
      <c r="M31" s="100"/>
    </row>
    <row r="32" spans="1:13" s="90" customFormat="1" ht="17.25">
      <c r="A32" s="215"/>
      <c r="B32" s="102"/>
      <c r="C32" s="97"/>
      <c r="D32" s="14" t="s">
        <v>138</v>
      </c>
      <c r="E32" s="14" t="s">
        <v>139</v>
      </c>
      <c r="F32" s="27" t="s">
        <v>50</v>
      </c>
      <c r="G32" s="14">
        <v>111</v>
      </c>
      <c r="H32" s="14">
        <v>45</v>
      </c>
      <c r="I32" s="12">
        <v>0.2</v>
      </c>
      <c r="J32" s="29">
        <f t="shared" si="2"/>
        <v>9</v>
      </c>
      <c r="K32" s="15">
        <v>25000</v>
      </c>
      <c r="L32" s="15">
        <f t="shared" si="1"/>
        <v>225000</v>
      </c>
      <c r="M32" s="100"/>
    </row>
    <row r="33" spans="1:13" s="90" customFormat="1" ht="17.25">
      <c r="A33" s="215"/>
      <c r="B33" s="102"/>
      <c r="C33" s="97"/>
      <c r="D33" s="14" t="s">
        <v>115</v>
      </c>
      <c r="E33" s="14" t="s">
        <v>139</v>
      </c>
      <c r="F33" s="27" t="s">
        <v>50</v>
      </c>
      <c r="G33" s="14">
        <v>60</v>
      </c>
      <c r="H33" s="14">
        <v>45</v>
      </c>
      <c r="I33" s="12">
        <v>0.2</v>
      </c>
      <c r="J33" s="29">
        <f t="shared" si="2"/>
        <v>9</v>
      </c>
      <c r="K33" s="15">
        <v>25000</v>
      </c>
      <c r="L33" s="15">
        <f t="shared" si="1"/>
        <v>225000</v>
      </c>
      <c r="M33" s="100"/>
    </row>
    <row r="34" spans="1:13" s="90" customFormat="1" ht="17.25">
      <c r="A34" s="215"/>
      <c r="B34" s="102"/>
      <c r="C34" s="137"/>
      <c r="D34" s="14" t="s">
        <v>140</v>
      </c>
      <c r="E34" s="14" t="s">
        <v>19</v>
      </c>
      <c r="F34" s="27" t="s">
        <v>46</v>
      </c>
      <c r="G34" s="14">
        <v>166</v>
      </c>
      <c r="H34" s="14">
        <v>45</v>
      </c>
      <c r="I34" s="12">
        <v>0.2</v>
      </c>
      <c r="J34" s="29">
        <f t="shared" si="2"/>
        <v>9</v>
      </c>
      <c r="K34" s="15">
        <v>25000</v>
      </c>
      <c r="L34" s="15">
        <f t="shared" si="1"/>
        <v>225000</v>
      </c>
      <c r="M34" s="100"/>
    </row>
    <row r="35" spans="1:13" s="90" customFormat="1" ht="17.25">
      <c r="A35" s="215"/>
      <c r="B35" s="103"/>
      <c r="C35" s="132"/>
      <c r="D35" s="14" t="s">
        <v>66</v>
      </c>
      <c r="E35" s="14" t="s">
        <v>141</v>
      </c>
      <c r="F35" s="27" t="s">
        <v>46</v>
      </c>
      <c r="G35" s="14">
        <v>84</v>
      </c>
      <c r="H35" s="14">
        <v>45</v>
      </c>
      <c r="I35" s="14">
        <v>0.2</v>
      </c>
      <c r="J35" s="29">
        <f t="shared" si="2"/>
        <v>9</v>
      </c>
      <c r="K35" s="15">
        <v>25000</v>
      </c>
      <c r="L35" s="15">
        <f t="shared" si="1"/>
        <v>225000</v>
      </c>
      <c r="M35" s="100"/>
    </row>
    <row r="36" spans="1:13" s="90" customFormat="1" ht="17.25">
      <c r="A36" s="216"/>
      <c r="B36" s="138" t="s">
        <v>143</v>
      </c>
      <c r="C36" s="134"/>
      <c r="D36" s="106"/>
      <c r="E36" s="106"/>
      <c r="F36" s="125"/>
      <c r="G36" s="106"/>
      <c r="H36" s="106"/>
      <c r="I36" s="126"/>
      <c r="J36" s="127"/>
      <c r="K36" s="129"/>
      <c r="L36" s="114">
        <f>SUM(L31:L35)</f>
        <v>1125000</v>
      </c>
      <c r="M36" s="100"/>
    </row>
    <row r="37" spans="1:13" s="90" customFormat="1" ht="17.25">
      <c r="A37" s="40">
        <v>8</v>
      </c>
      <c r="B37" s="10" t="s">
        <v>49</v>
      </c>
      <c r="C37" s="10">
        <v>508</v>
      </c>
      <c r="D37" s="10" t="s">
        <v>142</v>
      </c>
      <c r="E37" s="10" t="s">
        <v>137</v>
      </c>
      <c r="F37" s="139" t="s">
        <v>72</v>
      </c>
      <c r="G37" s="10">
        <v>32</v>
      </c>
      <c r="H37" s="10">
        <v>30</v>
      </c>
      <c r="I37" s="10">
        <v>0.2</v>
      </c>
      <c r="J37" s="140">
        <f t="shared" si="2"/>
        <v>6</v>
      </c>
      <c r="K37" s="11">
        <v>37500</v>
      </c>
      <c r="L37" s="115">
        <f t="shared" si="1"/>
        <v>225000</v>
      </c>
      <c r="M37" s="100"/>
    </row>
    <row r="38" spans="1:13" s="90" customFormat="1" ht="17.25">
      <c r="A38" s="40">
        <v>9</v>
      </c>
      <c r="B38" s="141" t="s">
        <v>51</v>
      </c>
      <c r="C38" s="10">
        <v>495</v>
      </c>
      <c r="D38" s="10" t="s">
        <v>122</v>
      </c>
      <c r="E38" s="10" t="s">
        <v>124</v>
      </c>
      <c r="F38" s="139" t="s">
        <v>53</v>
      </c>
      <c r="G38" s="10">
        <v>102</v>
      </c>
      <c r="H38" s="10">
        <v>45</v>
      </c>
      <c r="I38" s="10">
        <v>0.2</v>
      </c>
      <c r="J38" s="140">
        <f t="shared" si="2"/>
        <v>9</v>
      </c>
      <c r="K38" s="11">
        <v>37500</v>
      </c>
      <c r="L38" s="115">
        <f t="shared" si="1"/>
        <v>337500</v>
      </c>
      <c r="M38" s="100"/>
    </row>
    <row r="39" spans="1:13" ht="17.25">
      <c r="A39" s="214">
        <v>10</v>
      </c>
      <c r="B39" s="217" t="s">
        <v>20</v>
      </c>
      <c r="C39" s="105">
        <v>496</v>
      </c>
      <c r="D39" s="105" t="s">
        <v>123</v>
      </c>
      <c r="E39" s="105" t="s">
        <v>117</v>
      </c>
      <c r="F39" s="121" t="s">
        <v>120</v>
      </c>
      <c r="G39" s="105">
        <v>156</v>
      </c>
      <c r="H39" s="105">
        <v>45</v>
      </c>
      <c r="I39" s="105">
        <v>0.2</v>
      </c>
      <c r="J39" s="122">
        <f t="shared" si="2"/>
        <v>9</v>
      </c>
      <c r="K39" s="123">
        <v>37500</v>
      </c>
      <c r="L39" s="123">
        <f t="shared" si="1"/>
        <v>337500</v>
      </c>
      <c r="M39" s="25"/>
    </row>
    <row r="40" spans="1:13" ht="17.25">
      <c r="A40" s="215"/>
      <c r="B40" s="218"/>
      <c r="C40" s="14"/>
      <c r="D40" s="14" t="s">
        <v>52</v>
      </c>
      <c r="E40" s="14" t="s">
        <v>118</v>
      </c>
      <c r="F40" s="27" t="s">
        <v>70</v>
      </c>
      <c r="G40" s="14">
        <v>103</v>
      </c>
      <c r="H40" s="14">
        <v>60</v>
      </c>
      <c r="I40" s="14">
        <v>0.2</v>
      </c>
      <c r="J40" s="29">
        <f t="shared" si="2"/>
        <v>12</v>
      </c>
      <c r="K40" s="15">
        <v>25000</v>
      </c>
      <c r="L40" s="15">
        <f t="shared" si="1"/>
        <v>300000</v>
      </c>
      <c r="M40" s="25"/>
    </row>
    <row r="41" spans="1:13" ht="17.25">
      <c r="A41" s="215"/>
      <c r="B41" s="219"/>
      <c r="C41" s="14"/>
      <c r="D41" s="14" t="s">
        <v>116</v>
      </c>
      <c r="E41" s="14" t="s">
        <v>117</v>
      </c>
      <c r="F41" s="27" t="s">
        <v>119</v>
      </c>
      <c r="G41" s="14">
        <v>156</v>
      </c>
      <c r="H41" s="14">
        <v>45</v>
      </c>
      <c r="I41" s="14">
        <v>0.2</v>
      </c>
      <c r="J41" s="29">
        <f t="shared" si="2"/>
        <v>9</v>
      </c>
      <c r="K41" s="15">
        <v>37500</v>
      </c>
      <c r="L41" s="15">
        <f t="shared" si="1"/>
        <v>337500</v>
      </c>
      <c r="M41" s="25"/>
    </row>
    <row r="42" spans="1:13" ht="17.25">
      <c r="A42" s="216"/>
      <c r="B42" s="138" t="s">
        <v>143</v>
      </c>
      <c r="C42" s="106"/>
      <c r="D42" s="106"/>
      <c r="E42" s="106"/>
      <c r="F42" s="125"/>
      <c r="G42" s="106"/>
      <c r="H42" s="106"/>
      <c r="I42" s="106"/>
      <c r="J42" s="127"/>
      <c r="K42" s="129"/>
      <c r="L42" s="114">
        <f>SUM(L39:L41)</f>
        <v>975000</v>
      </c>
      <c r="M42" s="25"/>
    </row>
    <row r="43" spans="1:13" s="90" customFormat="1" ht="17.25">
      <c r="A43" s="143">
        <v>11</v>
      </c>
      <c r="B43" s="143" t="s">
        <v>68</v>
      </c>
      <c r="C43" s="105">
        <v>509</v>
      </c>
      <c r="D43" s="105" t="s">
        <v>116</v>
      </c>
      <c r="E43" s="105" t="s">
        <v>121</v>
      </c>
      <c r="F43" s="121" t="s">
        <v>119</v>
      </c>
      <c r="G43" s="105">
        <v>156</v>
      </c>
      <c r="H43" s="105">
        <v>45</v>
      </c>
      <c r="I43" s="105">
        <v>0.2</v>
      </c>
      <c r="J43" s="122">
        <f t="shared" si="2"/>
        <v>9</v>
      </c>
      <c r="K43" s="123">
        <v>37500</v>
      </c>
      <c r="L43" s="123">
        <f t="shared" si="1"/>
        <v>337500</v>
      </c>
      <c r="M43" s="100"/>
    </row>
    <row r="44" spans="1:13" s="90" customFormat="1" ht="17.25">
      <c r="A44" s="144"/>
      <c r="B44" s="144"/>
      <c r="C44" s="14"/>
      <c r="D44" s="14" t="s">
        <v>66</v>
      </c>
      <c r="E44" s="14" t="s">
        <v>82</v>
      </c>
      <c r="F44" s="27" t="s">
        <v>146</v>
      </c>
      <c r="G44" s="14">
        <v>84</v>
      </c>
      <c r="H44" s="14">
        <v>45</v>
      </c>
      <c r="I44" s="14">
        <v>0.2</v>
      </c>
      <c r="J44" s="29">
        <f t="shared" si="2"/>
        <v>9</v>
      </c>
      <c r="K44" s="15">
        <v>25000</v>
      </c>
      <c r="L44" s="15">
        <f t="shared" si="1"/>
        <v>225000</v>
      </c>
      <c r="M44" s="100"/>
    </row>
    <row r="45" spans="1:13" s="90" customFormat="1" ht="17.25">
      <c r="A45" s="108"/>
      <c r="B45" s="138" t="s">
        <v>143</v>
      </c>
      <c r="C45" s="106"/>
      <c r="D45" s="106"/>
      <c r="E45" s="106"/>
      <c r="F45" s="125"/>
      <c r="G45" s="106"/>
      <c r="H45" s="106"/>
      <c r="I45" s="106"/>
      <c r="J45" s="127"/>
      <c r="K45" s="129"/>
      <c r="L45" s="114">
        <f>L43+L44</f>
        <v>562500</v>
      </c>
      <c r="M45" s="100"/>
    </row>
    <row r="46" spans="1:13" s="90" customFormat="1" ht="17.25">
      <c r="A46" s="40">
        <v>12</v>
      </c>
      <c r="B46" s="10" t="s">
        <v>125</v>
      </c>
      <c r="C46" s="10">
        <v>567</v>
      </c>
      <c r="D46" s="10" t="s">
        <v>126</v>
      </c>
      <c r="E46" s="10" t="s">
        <v>127</v>
      </c>
      <c r="F46" s="139" t="s">
        <v>53</v>
      </c>
      <c r="G46" s="10">
        <v>39</v>
      </c>
      <c r="H46" s="10">
        <v>45</v>
      </c>
      <c r="I46" s="10">
        <v>0.2</v>
      </c>
      <c r="J46" s="140">
        <f t="shared" si="2"/>
        <v>9</v>
      </c>
      <c r="K46" s="11">
        <v>37500</v>
      </c>
      <c r="L46" s="115">
        <f t="shared" si="1"/>
        <v>337500</v>
      </c>
      <c r="M46" s="100"/>
    </row>
    <row r="47" spans="1:13" ht="17.25">
      <c r="A47" s="40">
        <v>13</v>
      </c>
      <c r="B47" s="10" t="s">
        <v>74</v>
      </c>
      <c r="C47" s="10">
        <v>724</v>
      </c>
      <c r="D47" s="10" t="s">
        <v>128</v>
      </c>
      <c r="E47" s="10" t="s">
        <v>127</v>
      </c>
      <c r="F47" s="139" t="s">
        <v>129</v>
      </c>
      <c r="G47" s="10">
        <v>39</v>
      </c>
      <c r="H47" s="10">
        <v>45</v>
      </c>
      <c r="I47" s="10">
        <v>0.2</v>
      </c>
      <c r="J47" s="140">
        <f t="shared" si="2"/>
        <v>9</v>
      </c>
      <c r="K47" s="11">
        <v>37500</v>
      </c>
      <c r="L47" s="115">
        <f t="shared" si="1"/>
        <v>337500</v>
      </c>
      <c r="M47" s="25"/>
    </row>
    <row r="48" spans="1:13" s="95" customFormat="1" ht="17.25">
      <c r="A48" s="215">
        <v>14</v>
      </c>
      <c r="B48" s="213" t="s">
        <v>59</v>
      </c>
      <c r="C48" s="12">
        <v>513</v>
      </c>
      <c r="D48" s="12" t="s">
        <v>52</v>
      </c>
      <c r="E48" s="12" t="s">
        <v>108</v>
      </c>
      <c r="F48" s="117" t="s">
        <v>58</v>
      </c>
      <c r="G48" s="12">
        <v>102</v>
      </c>
      <c r="H48" s="12">
        <v>30</v>
      </c>
      <c r="I48" s="12">
        <v>0.2</v>
      </c>
      <c r="J48" s="118">
        <f t="shared" si="2"/>
        <v>6</v>
      </c>
      <c r="K48" s="13">
        <v>25000</v>
      </c>
      <c r="L48" s="13">
        <f t="shared" si="1"/>
        <v>150000</v>
      </c>
      <c r="M48" s="96"/>
    </row>
    <row r="49" spans="1:13" s="95" customFormat="1" ht="17.25">
      <c r="A49" s="215"/>
      <c r="B49" s="213"/>
      <c r="C49" s="14"/>
      <c r="D49" s="14" t="s">
        <v>110</v>
      </c>
      <c r="E49" s="14" t="s">
        <v>111</v>
      </c>
      <c r="F49" s="27" t="s">
        <v>62</v>
      </c>
      <c r="G49" s="14">
        <v>220</v>
      </c>
      <c r="H49" s="14">
        <v>30</v>
      </c>
      <c r="I49" s="12">
        <v>0.2</v>
      </c>
      <c r="J49" s="29">
        <f t="shared" si="2"/>
        <v>6</v>
      </c>
      <c r="K49" s="15">
        <v>37500</v>
      </c>
      <c r="L49" s="15">
        <f t="shared" si="1"/>
        <v>225000</v>
      </c>
      <c r="M49" s="96"/>
    </row>
    <row r="50" spans="1:13" s="95" customFormat="1" ht="17.25">
      <c r="A50" s="215"/>
      <c r="B50" s="213"/>
      <c r="C50" s="14"/>
      <c r="D50" s="14" t="s">
        <v>133</v>
      </c>
      <c r="E50" s="14" t="s">
        <v>111</v>
      </c>
      <c r="F50" s="27" t="s">
        <v>62</v>
      </c>
      <c r="G50" s="14">
        <v>211</v>
      </c>
      <c r="H50" s="14">
        <v>30</v>
      </c>
      <c r="I50" s="12">
        <v>0.2</v>
      </c>
      <c r="J50" s="29">
        <f t="shared" si="2"/>
        <v>6</v>
      </c>
      <c r="K50" s="15">
        <v>37500</v>
      </c>
      <c r="L50" s="15">
        <f t="shared" si="1"/>
        <v>225000</v>
      </c>
      <c r="M50" s="96"/>
    </row>
    <row r="51" spans="1:13" s="95" customFormat="1" ht="17.25">
      <c r="A51" s="215"/>
      <c r="B51" s="213"/>
      <c r="C51" s="14"/>
      <c r="D51" s="14" t="s">
        <v>52</v>
      </c>
      <c r="E51" s="14" t="s">
        <v>60</v>
      </c>
      <c r="F51" s="27" t="s">
        <v>57</v>
      </c>
      <c r="G51" s="14">
        <v>26</v>
      </c>
      <c r="H51" s="14">
        <v>30</v>
      </c>
      <c r="I51" s="12">
        <v>0.2</v>
      </c>
      <c r="J51" s="29">
        <f t="shared" si="2"/>
        <v>6</v>
      </c>
      <c r="K51" s="15">
        <v>25000</v>
      </c>
      <c r="L51" s="15">
        <f t="shared" si="1"/>
        <v>150000</v>
      </c>
      <c r="M51" s="96"/>
    </row>
    <row r="52" spans="1:13" s="95" customFormat="1" ht="17.25">
      <c r="A52" s="44"/>
      <c r="B52" s="102" t="s">
        <v>143</v>
      </c>
      <c r="C52" s="17"/>
      <c r="D52" s="17"/>
      <c r="E52" s="17"/>
      <c r="F52" s="34"/>
      <c r="G52" s="17"/>
      <c r="H52" s="17"/>
      <c r="I52" s="35"/>
      <c r="J52" s="130"/>
      <c r="K52" s="18"/>
      <c r="L52" s="101">
        <f>SUM(L48:L51)</f>
        <v>750000</v>
      </c>
      <c r="M52" s="96"/>
    </row>
    <row r="53" spans="1:13" s="95" customFormat="1" ht="17.25">
      <c r="A53" s="107">
        <v>15</v>
      </c>
      <c r="B53" s="107" t="s">
        <v>61</v>
      </c>
      <c r="C53" s="105"/>
      <c r="D53" s="105" t="s">
        <v>109</v>
      </c>
      <c r="E53" s="105" t="s">
        <v>76</v>
      </c>
      <c r="F53" s="121" t="s">
        <v>56</v>
      </c>
      <c r="G53" s="105">
        <v>25</v>
      </c>
      <c r="H53" s="105">
        <v>45</v>
      </c>
      <c r="I53" s="105">
        <v>0.2</v>
      </c>
      <c r="J53" s="122">
        <f t="shared" si="2"/>
        <v>9</v>
      </c>
      <c r="K53" s="123">
        <v>25000</v>
      </c>
      <c r="L53" s="123">
        <f t="shared" si="1"/>
        <v>225000</v>
      </c>
      <c r="M53" s="96"/>
    </row>
    <row r="54" spans="1:13" s="95" customFormat="1" ht="17.25">
      <c r="A54" s="89"/>
      <c r="B54" s="89"/>
      <c r="C54" s="14"/>
      <c r="D54" s="14" t="s">
        <v>102</v>
      </c>
      <c r="E54" s="14" t="s">
        <v>76</v>
      </c>
      <c r="F54" s="27" t="s">
        <v>57</v>
      </c>
      <c r="G54" s="14">
        <v>25</v>
      </c>
      <c r="H54" s="14">
        <v>45</v>
      </c>
      <c r="I54" s="12">
        <v>0.2</v>
      </c>
      <c r="J54" s="29">
        <f t="shared" si="2"/>
        <v>9</v>
      </c>
      <c r="K54" s="15">
        <v>25000</v>
      </c>
      <c r="L54" s="15">
        <f t="shared" si="1"/>
        <v>225000</v>
      </c>
      <c r="M54" s="96"/>
    </row>
    <row r="55" spans="1:13" s="95" customFormat="1" ht="17.25">
      <c r="A55" s="142"/>
      <c r="B55" s="150" t="s">
        <v>143</v>
      </c>
      <c r="C55" s="106"/>
      <c r="D55" s="126"/>
      <c r="E55" s="106"/>
      <c r="F55" s="125"/>
      <c r="G55" s="106"/>
      <c r="H55" s="106"/>
      <c r="I55" s="126"/>
      <c r="J55" s="127"/>
      <c r="K55" s="129"/>
      <c r="L55" s="114">
        <f>L53+L54</f>
        <v>450000</v>
      </c>
      <c r="M55" s="96"/>
    </row>
    <row r="56" spans="1:13" s="95" customFormat="1" ht="17.25">
      <c r="A56" s="89">
        <v>16</v>
      </c>
      <c r="B56" s="88" t="s">
        <v>21</v>
      </c>
      <c r="C56" s="35"/>
      <c r="D56" s="35" t="s">
        <v>52</v>
      </c>
      <c r="E56" s="35" t="s">
        <v>135</v>
      </c>
      <c r="F56" s="119" t="s">
        <v>55</v>
      </c>
      <c r="G56" s="35">
        <v>25</v>
      </c>
      <c r="H56" s="35">
        <v>30</v>
      </c>
      <c r="I56" s="12">
        <v>0.2</v>
      </c>
      <c r="J56" s="118">
        <f t="shared" si="2"/>
        <v>6</v>
      </c>
      <c r="K56" s="13">
        <v>25000</v>
      </c>
      <c r="L56" s="99">
        <f>J56*K56</f>
        <v>150000</v>
      </c>
      <c r="M56" s="94"/>
    </row>
    <row r="57" spans="1:13" ht="17.25">
      <c r="A57" s="37">
        <v>17</v>
      </c>
      <c r="B57" s="17" t="s">
        <v>134</v>
      </c>
      <c r="C57" s="17"/>
      <c r="D57" s="35" t="s">
        <v>52</v>
      </c>
      <c r="E57" s="17" t="s">
        <v>135</v>
      </c>
      <c r="F57" s="34" t="s">
        <v>55</v>
      </c>
      <c r="G57" s="17">
        <v>25</v>
      </c>
      <c r="H57" s="17">
        <v>30</v>
      </c>
      <c r="I57" s="12">
        <v>0.2</v>
      </c>
      <c r="J57" s="29">
        <f t="shared" si="2"/>
        <v>6</v>
      </c>
      <c r="K57" s="18">
        <v>25000</v>
      </c>
      <c r="L57" s="101">
        <f>J57*K57</f>
        <v>150000</v>
      </c>
      <c r="M57" s="26"/>
    </row>
    <row r="58" spans="1:13" ht="18">
      <c r="A58" s="40"/>
      <c r="B58" s="8" t="s">
        <v>25</v>
      </c>
      <c r="C58" s="19"/>
      <c r="D58" s="20"/>
      <c r="E58" s="20"/>
      <c r="F58" s="20"/>
      <c r="G58" s="20"/>
      <c r="H58" s="20"/>
      <c r="I58" s="20"/>
      <c r="J58" s="30"/>
      <c r="K58" s="21"/>
      <c r="L58" s="9">
        <f>L57+L56+L55+L52+L47+L46+L42+L38+L37+L36+L30+L25+L22+L19+L14+L10+L45</f>
        <v>10875000</v>
      </c>
      <c r="M58" s="23"/>
    </row>
    <row r="59" spans="1:13" ht="18">
      <c r="A59" s="38"/>
      <c r="B59" s="7"/>
      <c r="C59" s="7"/>
      <c r="D59" s="7"/>
      <c r="E59" s="22" t="s">
        <v>150</v>
      </c>
      <c r="F59" s="22"/>
      <c r="G59" s="22"/>
      <c r="H59" s="22"/>
      <c r="I59" s="22"/>
      <c r="J59" s="22"/>
      <c r="K59" s="93"/>
      <c r="L59" s="22"/>
      <c r="M59" s="16"/>
    </row>
    <row r="60" spans="1:13" ht="18">
      <c r="A60" s="38"/>
      <c r="B60" s="7"/>
      <c r="E60" s="6" t="s">
        <v>151</v>
      </c>
      <c r="F60" s="6"/>
      <c r="G60" s="6"/>
      <c r="H60" s="6"/>
      <c r="I60" s="6"/>
      <c r="L60" s="31"/>
      <c r="M60" s="16"/>
    </row>
    <row r="61" spans="1:13" ht="17.25">
      <c r="A61" s="38"/>
      <c r="B61" s="7"/>
      <c r="I61" s="206" t="s">
        <v>144</v>
      </c>
      <c r="J61" s="206"/>
      <c r="K61" s="206"/>
      <c r="L61" s="206"/>
      <c r="M61" s="206"/>
    </row>
    <row r="62" spans="1:13" ht="18">
      <c r="A62" s="38"/>
      <c r="B62" s="7"/>
      <c r="C62" s="7"/>
      <c r="D62" s="7"/>
      <c r="E62" s="7"/>
      <c r="F62" s="7"/>
      <c r="G62" s="7"/>
      <c r="H62" s="7"/>
      <c r="I62" s="207" t="s">
        <v>30</v>
      </c>
      <c r="J62" s="207"/>
      <c r="K62" s="207"/>
      <c r="L62" s="207"/>
      <c r="M62" s="207"/>
    </row>
    <row r="63" spans="1:13" ht="17.25">
      <c r="A63" s="38"/>
      <c r="B63" s="7"/>
      <c r="C63" s="7"/>
      <c r="D63" s="7"/>
      <c r="E63" s="7"/>
      <c r="F63" s="7"/>
      <c r="G63" s="7"/>
      <c r="H63" s="7"/>
      <c r="I63" s="7"/>
      <c r="M63" s="16"/>
    </row>
    <row r="64" spans="1:12" ht="14.25">
      <c r="A64" s="39"/>
      <c r="J64" s="32"/>
      <c r="K64" s="2"/>
      <c r="L64" s="2"/>
    </row>
    <row r="65" spans="1:12" s="1" customFormat="1" ht="18">
      <c r="A65" s="39"/>
      <c r="B65" s="6" t="s">
        <v>31</v>
      </c>
      <c r="D65" s="207" t="s">
        <v>32</v>
      </c>
      <c r="E65" s="207"/>
      <c r="F65" s="42"/>
      <c r="G65" s="6" t="s">
        <v>145</v>
      </c>
      <c r="H65" s="109"/>
      <c r="I65" s="42"/>
      <c r="K65" s="2"/>
      <c r="L65" s="2"/>
    </row>
    <row r="66" spans="1:12" ht="14.25">
      <c r="A66" s="39"/>
      <c r="B66" s="1"/>
      <c r="C66" s="1"/>
      <c r="D66" s="1"/>
      <c r="E66" s="1"/>
      <c r="F66" s="1"/>
      <c r="G66" s="1"/>
      <c r="H66" s="1"/>
      <c r="I66" s="1"/>
      <c r="J66" s="32"/>
      <c r="K66" s="2"/>
      <c r="L66" s="2"/>
    </row>
    <row r="67" spans="1:12" ht="14.25">
      <c r="A67" s="39"/>
      <c r="B67" s="1"/>
      <c r="C67" s="1"/>
      <c r="D67" s="1"/>
      <c r="E67" s="1"/>
      <c r="F67" s="1"/>
      <c r="G67" s="1"/>
      <c r="H67" s="1"/>
      <c r="I67" s="1"/>
      <c r="J67" s="32"/>
      <c r="K67" s="2" t="s">
        <v>149</v>
      </c>
      <c r="L67" s="2"/>
    </row>
    <row r="68" spans="1:12" ht="18">
      <c r="A68" s="39"/>
      <c r="C68" s="7"/>
      <c r="D68" s="7"/>
      <c r="F68" s="6"/>
      <c r="G68" s="6"/>
      <c r="H68" s="6"/>
      <c r="I68" s="6"/>
      <c r="J68" s="31"/>
      <c r="K68" s="2"/>
      <c r="L68" s="2"/>
    </row>
    <row r="69" spans="1:12" ht="14.25">
      <c r="A69" s="39"/>
      <c r="B69" s="1"/>
      <c r="C69" s="1"/>
      <c r="D69" s="1"/>
      <c r="E69" s="1"/>
      <c r="F69" s="1"/>
      <c r="G69" s="1"/>
      <c r="H69" s="1"/>
      <c r="I69" s="1"/>
      <c r="J69" s="32"/>
      <c r="K69" s="2"/>
      <c r="L69" s="2"/>
    </row>
    <row r="70" spans="1:12" ht="14.25">
      <c r="A70" s="39"/>
      <c r="B70" s="1"/>
      <c r="C70" s="1"/>
      <c r="D70" s="1"/>
      <c r="E70" s="1"/>
      <c r="F70" s="1"/>
      <c r="G70" s="1"/>
      <c r="H70" s="1"/>
      <c r="I70" s="1"/>
      <c r="J70" s="32"/>
      <c r="K70" s="2"/>
      <c r="L70" s="2"/>
    </row>
    <row r="71" spans="1:12" ht="14.25">
      <c r="A71" s="39"/>
      <c r="B71" s="1"/>
      <c r="C71" s="1"/>
      <c r="D71" s="1"/>
      <c r="E71" s="1"/>
      <c r="F71" s="1"/>
      <c r="G71" s="1"/>
      <c r="H71" s="1"/>
      <c r="I71" s="1"/>
      <c r="J71" s="32"/>
      <c r="K71" s="2"/>
      <c r="L71" s="2"/>
    </row>
    <row r="72" spans="1:12" ht="14.25">
      <c r="A72" s="39"/>
      <c r="B72" s="1"/>
      <c r="C72" s="1"/>
      <c r="D72" s="1"/>
      <c r="E72" s="1"/>
      <c r="F72" s="1"/>
      <c r="G72" s="1"/>
      <c r="H72" s="1"/>
      <c r="I72" s="1"/>
      <c r="J72" s="32"/>
      <c r="K72" s="2"/>
      <c r="L72" s="2"/>
    </row>
    <row r="73" spans="1:12" ht="14.25">
      <c r="A73" s="39"/>
      <c r="B73" s="1"/>
      <c r="C73" s="1"/>
      <c r="D73" s="1"/>
      <c r="E73" s="1"/>
      <c r="F73" s="1"/>
      <c r="G73" s="1"/>
      <c r="H73" s="1"/>
      <c r="I73" s="1"/>
      <c r="J73" s="32"/>
      <c r="K73" s="2"/>
      <c r="L73" s="2"/>
    </row>
    <row r="74" spans="1:12" ht="14.25">
      <c r="A74" s="39"/>
      <c r="B74" s="1"/>
      <c r="C74" s="1"/>
      <c r="D74" s="1"/>
      <c r="E74" s="1"/>
      <c r="F74" s="1"/>
      <c r="G74" s="1"/>
      <c r="H74" s="1"/>
      <c r="I74" s="1"/>
      <c r="J74" s="32"/>
      <c r="K74" s="2"/>
      <c r="L74" s="2"/>
    </row>
    <row r="75" spans="1:12" ht="14.25">
      <c r="A75" s="39"/>
      <c r="B75" s="1"/>
      <c r="C75" s="1"/>
      <c r="D75" s="1"/>
      <c r="E75" s="1"/>
      <c r="F75" s="1"/>
      <c r="G75" s="1"/>
      <c r="H75" s="1"/>
      <c r="I75" s="1"/>
      <c r="J75" s="32"/>
      <c r="K75" s="2"/>
      <c r="L75" s="2"/>
    </row>
    <row r="76" spans="1:12" ht="14.25">
      <c r="A76" s="39"/>
      <c r="B76" s="1"/>
      <c r="C76" s="1"/>
      <c r="D76" s="1"/>
      <c r="E76" s="1"/>
      <c r="F76" s="1"/>
      <c r="G76" s="1"/>
      <c r="H76" s="1"/>
      <c r="I76" s="1"/>
      <c r="J76" s="32"/>
      <c r="K76" s="2"/>
      <c r="L76" s="2"/>
    </row>
    <row r="77" spans="1:12" ht="14.25">
      <c r="A77" s="39"/>
      <c r="B77" s="1"/>
      <c r="C77" s="1"/>
      <c r="D77" s="1"/>
      <c r="E77" s="1"/>
      <c r="F77" s="1"/>
      <c r="G77" s="1"/>
      <c r="H77" s="1"/>
      <c r="I77" s="1"/>
      <c r="J77" s="32"/>
      <c r="K77" s="2"/>
      <c r="L77" s="2"/>
    </row>
    <row r="78" spans="1:12" ht="14.25">
      <c r="A78" s="39"/>
      <c r="B78" s="1"/>
      <c r="C78" s="1"/>
      <c r="D78" s="1"/>
      <c r="E78" s="1"/>
      <c r="F78" s="1"/>
      <c r="G78" s="1"/>
      <c r="H78" s="1"/>
      <c r="I78" s="1"/>
      <c r="J78" s="32"/>
      <c r="K78" s="2"/>
      <c r="L78" s="2"/>
    </row>
    <row r="79" spans="1:12" ht="14.25">
      <c r="A79" s="39"/>
      <c r="B79" s="1"/>
      <c r="C79" s="1"/>
      <c r="D79" s="1"/>
      <c r="E79" s="1"/>
      <c r="F79" s="1"/>
      <c r="G79" s="1"/>
      <c r="H79" s="1"/>
      <c r="I79" s="1"/>
      <c r="J79" s="32"/>
      <c r="K79" s="2"/>
      <c r="L79" s="2"/>
    </row>
    <row r="80" spans="1:12" ht="14.25">
      <c r="A80" s="39"/>
      <c r="B80" s="1"/>
      <c r="C80" s="1"/>
      <c r="D80" s="1"/>
      <c r="E80" s="1"/>
      <c r="F80" s="1"/>
      <c r="G80" s="1"/>
      <c r="H80" s="1"/>
      <c r="I80" s="1"/>
      <c r="J80" s="32"/>
      <c r="K80" s="2"/>
      <c r="L80" s="2"/>
    </row>
    <row r="81" spans="1:12" ht="14.25">
      <c r="A81" s="39"/>
      <c r="B81" s="1"/>
      <c r="C81" s="1"/>
      <c r="D81" s="1"/>
      <c r="E81" s="1"/>
      <c r="F81" s="1"/>
      <c r="G81" s="1"/>
      <c r="H81" s="1"/>
      <c r="I81" s="1"/>
      <c r="J81" s="32"/>
      <c r="K81" s="2"/>
      <c r="L81" s="2"/>
    </row>
    <row r="82" spans="1:12" ht="14.25">
      <c r="A82" s="39"/>
      <c r="B82" s="1"/>
      <c r="C82" s="1"/>
      <c r="D82" s="1"/>
      <c r="E82" s="1"/>
      <c r="F82" s="1"/>
      <c r="G82" s="1"/>
      <c r="H82" s="1"/>
      <c r="I82" s="1"/>
      <c r="J82" s="32"/>
      <c r="K82" s="2"/>
      <c r="L82" s="2"/>
    </row>
    <row r="83" spans="1:12" ht="14.25">
      <c r="A83" s="39"/>
      <c r="B83" s="1"/>
      <c r="C83" s="1"/>
      <c r="D83" s="1"/>
      <c r="E83" s="1"/>
      <c r="F83" s="1"/>
      <c r="G83" s="1"/>
      <c r="H83" s="1"/>
      <c r="I83" s="1"/>
      <c r="J83" s="32"/>
      <c r="K83" s="2"/>
      <c r="L83" s="2"/>
    </row>
    <row r="84" spans="1:12" ht="14.25">
      <c r="A84" s="39"/>
      <c r="B84" s="1"/>
      <c r="C84" s="1"/>
      <c r="D84" s="1"/>
      <c r="E84" s="1"/>
      <c r="F84" s="1"/>
      <c r="G84" s="1"/>
      <c r="H84" s="1"/>
      <c r="I84" s="1"/>
      <c r="J84" s="32"/>
      <c r="K84" s="2"/>
      <c r="L84" s="2"/>
    </row>
    <row r="85" spans="1:12" ht="14.25">
      <c r="A85" s="39"/>
      <c r="B85" s="1"/>
      <c r="C85" s="1"/>
      <c r="D85" s="1"/>
      <c r="E85" s="1"/>
      <c r="F85" s="1"/>
      <c r="G85" s="1"/>
      <c r="H85" s="1"/>
      <c r="I85" s="1"/>
      <c r="J85" s="32"/>
      <c r="K85" s="2"/>
      <c r="L85" s="2"/>
    </row>
    <row r="86" spans="1:12" ht="14.25">
      <c r="A86" s="39"/>
      <c r="B86" s="1"/>
      <c r="C86" s="1"/>
      <c r="D86" s="1"/>
      <c r="E86" s="1"/>
      <c r="F86" s="1"/>
      <c r="G86" s="1"/>
      <c r="H86" s="1"/>
      <c r="I86" s="1"/>
      <c r="J86" s="32"/>
      <c r="K86" s="2"/>
      <c r="L86" s="2"/>
    </row>
    <row r="87" spans="1:12" ht="14.25">
      <c r="A87" s="39"/>
      <c r="B87" s="1"/>
      <c r="C87" s="1"/>
      <c r="D87" s="1"/>
      <c r="E87" s="1"/>
      <c r="F87" s="1"/>
      <c r="G87" s="1"/>
      <c r="H87" s="1"/>
      <c r="I87" s="1"/>
      <c r="J87" s="32"/>
      <c r="K87" s="2"/>
      <c r="L87" s="2"/>
    </row>
    <row r="88" spans="1:12" ht="14.25">
      <c r="A88" s="39"/>
      <c r="B88" s="1"/>
      <c r="C88" s="1"/>
      <c r="D88" s="1"/>
      <c r="E88" s="1"/>
      <c r="F88" s="1"/>
      <c r="G88" s="1"/>
      <c r="H88" s="1"/>
      <c r="I88" s="1"/>
      <c r="J88" s="32"/>
      <c r="K88" s="2"/>
      <c r="L88" s="2"/>
    </row>
    <row r="89" spans="1:12" ht="14.25">
      <c r="A89" s="39"/>
      <c r="B89" s="1"/>
      <c r="C89" s="1"/>
      <c r="D89" s="1"/>
      <c r="E89" s="1"/>
      <c r="F89" s="1"/>
      <c r="G89" s="1"/>
      <c r="H89" s="1"/>
      <c r="I89" s="1"/>
      <c r="J89" s="32"/>
      <c r="K89" s="2"/>
      <c r="L89" s="2"/>
    </row>
    <row r="90" spans="1:12" ht="14.25">
      <c r="A90" s="39"/>
      <c r="B90" s="1"/>
      <c r="C90" s="1"/>
      <c r="D90" s="1"/>
      <c r="E90" s="1"/>
      <c r="F90" s="1"/>
      <c r="G90" s="1"/>
      <c r="H90" s="1"/>
      <c r="I90" s="1"/>
      <c r="J90" s="32"/>
      <c r="K90" s="2"/>
      <c r="L90" s="2"/>
    </row>
    <row r="91" spans="1:12" ht="14.25">
      <c r="A91" s="39"/>
      <c r="B91" s="1"/>
      <c r="C91" s="1"/>
      <c r="D91" s="1"/>
      <c r="E91" s="1"/>
      <c r="F91" s="1"/>
      <c r="G91" s="1"/>
      <c r="H91" s="1"/>
      <c r="I91" s="1"/>
      <c r="J91" s="32"/>
      <c r="K91" s="2"/>
      <c r="L91" s="2"/>
    </row>
    <row r="92" ht="12.75">
      <c r="L92" s="3"/>
    </row>
    <row r="93" ht="12.75">
      <c r="L93" s="3"/>
    </row>
    <row r="94" ht="12.75">
      <c r="L94" s="3"/>
    </row>
    <row r="95" ht="12.75">
      <c r="L95" s="3"/>
    </row>
    <row r="96" ht="12.75">
      <c r="L96" s="3"/>
    </row>
    <row r="97" ht="12.75">
      <c r="L97" s="3"/>
    </row>
    <row r="98" ht="12.75">
      <c r="L98" s="3"/>
    </row>
    <row r="99" ht="12.75">
      <c r="L99" s="3"/>
    </row>
    <row r="100" ht="12.75">
      <c r="L100" s="3"/>
    </row>
    <row r="101" ht="12.75">
      <c r="L101" s="3"/>
    </row>
    <row r="102" ht="12.75">
      <c r="L102" s="3"/>
    </row>
    <row r="103" ht="12.75">
      <c r="L103" s="3"/>
    </row>
    <row r="104" ht="12.75">
      <c r="L104" s="3"/>
    </row>
    <row r="105" ht="12.75">
      <c r="L105" s="3"/>
    </row>
    <row r="106" ht="12.75">
      <c r="L106" s="3"/>
    </row>
    <row r="107" ht="12.75">
      <c r="L107" s="3"/>
    </row>
    <row r="108" ht="12.75">
      <c r="L108" s="3"/>
    </row>
    <row r="109" ht="12.75">
      <c r="L109" s="3"/>
    </row>
    <row r="110" ht="12.75">
      <c r="L110" s="3"/>
    </row>
    <row r="111" ht="12.75">
      <c r="L111" s="3"/>
    </row>
    <row r="112" ht="12.75">
      <c r="L112" s="3"/>
    </row>
    <row r="113" ht="12.75">
      <c r="L113" s="3"/>
    </row>
    <row r="114" ht="12.75">
      <c r="L114" s="3"/>
    </row>
    <row r="115" ht="12.75">
      <c r="L115" s="3"/>
    </row>
    <row r="116" ht="12.75">
      <c r="L116" s="3"/>
    </row>
    <row r="117" ht="12.75">
      <c r="L117" s="3"/>
    </row>
    <row r="118" ht="12.75">
      <c r="L118" s="3"/>
    </row>
    <row r="119" ht="12.75">
      <c r="L119" s="3"/>
    </row>
    <row r="120" ht="12.75">
      <c r="L120" s="3"/>
    </row>
    <row r="121" ht="12.75">
      <c r="L121" s="3"/>
    </row>
    <row r="122" ht="12.75">
      <c r="L122" s="3"/>
    </row>
    <row r="123" ht="12.75">
      <c r="L123" s="3"/>
    </row>
    <row r="124" ht="12.75">
      <c r="L124" s="3"/>
    </row>
    <row r="125" ht="12.75">
      <c r="L125" s="3"/>
    </row>
    <row r="126" ht="12.75">
      <c r="L126" s="3"/>
    </row>
    <row r="127" ht="12.75">
      <c r="L127" s="3"/>
    </row>
    <row r="128" ht="12.75">
      <c r="L128" s="3"/>
    </row>
    <row r="129" ht="12.75">
      <c r="L129" s="3"/>
    </row>
    <row r="130" ht="12.75">
      <c r="L130" s="3"/>
    </row>
    <row r="131" ht="12.75">
      <c r="L131" s="3"/>
    </row>
    <row r="132" ht="12.75">
      <c r="L132" s="3"/>
    </row>
    <row r="133" ht="12.75">
      <c r="L133" s="3"/>
    </row>
    <row r="134" ht="12.75">
      <c r="L134" s="3"/>
    </row>
    <row r="135" ht="12.75">
      <c r="L135" s="3"/>
    </row>
    <row r="136" ht="12.75">
      <c r="L136" s="3"/>
    </row>
    <row r="137" ht="12.75">
      <c r="L137" s="3"/>
    </row>
    <row r="138" ht="12.75">
      <c r="L138" s="3"/>
    </row>
    <row r="139" ht="12.75">
      <c r="L139" s="3"/>
    </row>
    <row r="140" ht="12.75">
      <c r="L140" s="3"/>
    </row>
    <row r="141" ht="12.75">
      <c r="L141" s="3"/>
    </row>
    <row r="142" ht="12.75">
      <c r="L142" s="3"/>
    </row>
    <row r="143" ht="12.75">
      <c r="L143" s="3"/>
    </row>
    <row r="144" ht="12.75">
      <c r="L144" s="3"/>
    </row>
    <row r="145" ht="12.75">
      <c r="L145" s="3"/>
    </row>
    <row r="146" ht="12.75">
      <c r="L146" s="3"/>
    </row>
    <row r="147" ht="12.75">
      <c r="L147" s="3"/>
    </row>
    <row r="148" ht="12.75">
      <c r="L148" s="3"/>
    </row>
    <row r="149" ht="12.75">
      <c r="L149" s="3"/>
    </row>
    <row r="150" ht="12.75">
      <c r="L150" s="3"/>
    </row>
    <row r="151" ht="12.75">
      <c r="L151" s="3"/>
    </row>
    <row r="152" ht="12.75">
      <c r="L152" s="3"/>
    </row>
    <row r="153" ht="12.75">
      <c r="L153" s="3"/>
    </row>
    <row r="154" ht="12.75">
      <c r="L154" s="3"/>
    </row>
    <row r="155" ht="12.75">
      <c r="L155" s="3"/>
    </row>
    <row r="156" ht="12.75">
      <c r="L156" s="3"/>
    </row>
    <row r="157" ht="12.75">
      <c r="L157" s="3"/>
    </row>
    <row r="158" ht="12.75">
      <c r="L158" s="3"/>
    </row>
    <row r="159" ht="12.75">
      <c r="L159" s="3"/>
    </row>
    <row r="160" ht="12.75">
      <c r="L160" s="3"/>
    </row>
    <row r="161" ht="12.75">
      <c r="L161" s="3"/>
    </row>
    <row r="162" ht="12.75">
      <c r="L162" s="3"/>
    </row>
    <row r="163" ht="12.75">
      <c r="L163" s="3"/>
    </row>
    <row r="164" ht="12.75">
      <c r="L164" s="3"/>
    </row>
    <row r="165" ht="12.75">
      <c r="L165" s="3"/>
    </row>
    <row r="166" ht="12.75">
      <c r="L166" s="3"/>
    </row>
    <row r="167" ht="12.75">
      <c r="L167" s="3"/>
    </row>
    <row r="168" ht="12.75">
      <c r="L168" s="3"/>
    </row>
    <row r="169" ht="12.75">
      <c r="L169" s="3"/>
    </row>
    <row r="170" ht="12.75">
      <c r="L170" s="3"/>
    </row>
    <row r="171" ht="12.75">
      <c r="L171" s="3"/>
    </row>
    <row r="172" ht="12.75">
      <c r="L172" s="3"/>
    </row>
    <row r="173" ht="12.75">
      <c r="L173" s="3"/>
    </row>
    <row r="174" ht="12.75">
      <c r="L174" s="3"/>
    </row>
    <row r="175" ht="12.75">
      <c r="L175" s="3"/>
    </row>
    <row r="176" ht="12.75">
      <c r="L176" s="3"/>
    </row>
    <row r="177" ht="12.75">
      <c r="L177" s="3"/>
    </row>
    <row r="178" ht="12.75">
      <c r="L178" s="3"/>
    </row>
    <row r="179" ht="12.75">
      <c r="L179" s="3"/>
    </row>
    <row r="180" ht="12.75">
      <c r="L180" s="3"/>
    </row>
  </sheetData>
  <sheetProtection/>
  <mergeCells count="38">
    <mergeCell ref="C26:C29"/>
    <mergeCell ref="A39:A42"/>
    <mergeCell ref="B26:B29"/>
    <mergeCell ref="E1:L1"/>
    <mergeCell ref="E2:L2"/>
    <mergeCell ref="G5:G6"/>
    <mergeCell ref="F5:F6"/>
    <mergeCell ref="H5:H6"/>
    <mergeCell ref="I5:I6"/>
    <mergeCell ref="J5:J6"/>
    <mergeCell ref="A5:A6"/>
    <mergeCell ref="A2:C2"/>
    <mergeCell ref="A3:C3"/>
    <mergeCell ref="C20:C21"/>
    <mergeCell ref="B20:B21"/>
    <mergeCell ref="B11:B13"/>
    <mergeCell ref="B7:B9"/>
    <mergeCell ref="C5:C6"/>
    <mergeCell ref="B5:B6"/>
    <mergeCell ref="B48:B51"/>
    <mergeCell ref="A7:A10"/>
    <mergeCell ref="A11:A14"/>
    <mergeCell ref="A15:A19"/>
    <mergeCell ref="A20:A22"/>
    <mergeCell ref="A23:A25"/>
    <mergeCell ref="A26:A30"/>
    <mergeCell ref="A31:A36"/>
    <mergeCell ref="A48:A51"/>
    <mergeCell ref="B39:B41"/>
    <mergeCell ref="I61:M61"/>
    <mergeCell ref="I62:M62"/>
    <mergeCell ref="E3:L3"/>
    <mergeCell ref="D65:E65"/>
    <mergeCell ref="K5:K6"/>
    <mergeCell ref="L5:L6"/>
    <mergeCell ref="M5:M6"/>
    <mergeCell ref="D5:D6"/>
    <mergeCell ref="E5:E6"/>
  </mergeCells>
  <printOptions/>
  <pageMargins left="0.65" right="0.2" top="0.48" bottom="0.52" header="0.17" footer="0.21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IV16384"/>
    </sheetView>
  </sheetViews>
  <sheetFormatPr defaultColWidth="9.140625" defaultRowHeight="20.25" customHeight="1"/>
  <cols>
    <col min="1" max="1" width="5.00390625" style="1" customWidth="1"/>
    <col min="2" max="2" width="8.8515625" style="39" customWidth="1"/>
    <col min="3" max="3" width="36.140625" style="1" bestFit="1" customWidth="1"/>
    <col min="4" max="4" width="8.8515625" style="1" customWidth="1"/>
    <col min="5" max="5" width="19.28125" style="2" customWidth="1"/>
    <col min="6" max="6" width="38.140625" style="2" customWidth="1"/>
    <col min="7" max="7" width="18.421875" style="2" customWidth="1"/>
    <col min="8" max="9" width="9.140625" style="1" customWidth="1"/>
    <col min="10" max="10" width="25.00390625" style="1" customWidth="1"/>
    <col min="11" max="16384" width="9.140625" style="1" customWidth="1"/>
  </cols>
  <sheetData>
    <row r="1" spans="1:9" ht="18.75" customHeight="1">
      <c r="A1" s="226" t="s">
        <v>27</v>
      </c>
      <c r="B1" s="226"/>
      <c r="C1" s="226"/>
      <c r="D1" s="227" t="s">
        <v>196</v>
      </c>
      <c r="E1" s="227"/>
      <c r="F1" s="227"/>
      <c r="G1" s="227"/>
      <c r="H1" s="179"/>
      <c r="I1" s="180"/>
    </row>
    <row r="2" spans="1:9" ht="18.75" customHeight="1">
      <c r="A2" s="228" t="s">
        <v>0</v>
      </c>
      <c r="B2" s="228"/>
      <c r="C2" s="228"/>
      <c r="D2" s="229" t="s">
        <v>197</v>
      </c>
      <c r="E2" s="229"/>
      <c r="F2" s="229"/>
      <c r="G2" s="229"/>
      <c r="H2" s="179"/>
      <c r="I2" s="180"/>
    </row>
    <row r="3" spans="1:9" ht="18.75" customHeight="1">
      <c r="A3" s="225" t="s">
        <v>209</v>
      </c>
      <c r="B3" s="225"/>
      <c r="C3" s="225"/>
      <c r="D3" s="225"/>
      <c r="E3" s="225"/>
      <c r="F3" s="225"/>
      <c r="G3" s="225"/>
      <c r="H3" s="179"/>
      <c r="I3" s="180"/>
    </row>
    <row r="4" spans="1:8" ht="20.25" customHeight="1">
      <c r="A4" s="207" t="s">
        <v>195</v>
      </c>
      <c r="B4" s="207"/>
      <c r="C4" s="207"/>
      <c r="D4" s="207"/>
      <c r="E4" s="207"/>
      <c r="F4" s="207"/>
      <c r="G4" s="207"/>
      <c r="H4" s="7"/>
    </row>
    <row r="5" spans="1:7" ht="20.25" customHeight="1">
      <c r="A5" s="77" t="s">
        <v>2</v>
      </c>
      <c r="B5" s="151" t="s">
        <v>38</v>
      </c>
      <c r="C5" s="77" t="s">
        <v>189</v>
      </c>
      <c r="D5" s="77" t="s">
        <v>4</v>
      </c>
      <c r="E5" s="77" t="s">
        <v>190</v>
      </c>
      <c r="F5" s="77" t="s">
        <v>202</v>
      </c>
      <c r="G5" s="77" t="s">
        <v>203</v>
      </c>
    </row>
    <row r="6" spans="1:13" ht="46.5" customHeight="1">
      <c r="A6" s="172">
        <v>1</v>
      </c>
      <c r="B6" s="193">
        <v>902101</v>
      </c>
      <c r="C6" s="195" t="s">
        <v>239</v>
      </c>
      <c r="D6" s="169">
        <v>31</v>
      </c>
      <c r="E6" s="171" t="s">
        <v>208</v>
      </c>
      <c r="F6" s="239" t="s">
        <v>240</v>
      </c>
      <c r="G6" s="173" t="s">
        <v>236</v>
      </c>
      <c r="H6" s="174"/>
      <c r="I6" s="174"/>
      <c r="J6" s="174"/>
      <c r="K6" s="174"/>
      <c r="L6" s="174"/>
      <c r="M6" s="174"/>
    </row>
    <row r="7" spans="1:13" ht="36" customHeight="1">
      <c r="A7" s="172">
        <v>2</v>
      </c>
      <c r="B7" s="193">
        <v>202115</v>
      </c>
      <c r="C7" s="168" t="s">
        <v>238</v>
      </c>
      <c r="D7" s="169">
        <v>23</v>
      </c>
      <c r="E7" s="171" t="s">
        <v>208</v>
      </c>
      <c r="F7" s="181" t="s">
        <v>235</v>
      </c>
      <c r="G7" s="173" t="s">
        <v>237</v>
      </c>
      <c r="H7" s="174"/>
      <c r="I7" s="174"/>
      <c r="J7" s="174"/>
      <c r="K7" s="174"/>
      <c r="L7" s="174"/>
      <c r="M7" s="174"/>
    </row>
    <row r="8" spans="1:15" ht="20.25" customHeight="1">
      <c r="A8" s="172">
        <v>3</v>
      </c>
      <c r="B8" s="168">
        <v>902115</v>
      </c>
      <c r="C8" s="168" t="s">
        <v>198</v>
      </c>
      <c r="D8" s="169">
        <v>10</v>
      </c>
      <c r="E8" s="171" t="s">
        <v>208</v>
      </c>
      <c r="F8" s="171" t="s">
        <v>221</v>
      </c>
      <c r="G8" s="173" t="s">
        <v>227</v>
      </c>
      <c r="H8" s="231"/>
      <c r="I8" s="233"/>
      <c r="J8" s="231"/>
      <c r="K8" s="231"/>
      <c r="L8" s="234"/>
      <c r="M8" s="231"/>
      <c r="N8" s="231"/>
      <c r="O8" s="184"/>
    </row>
    <row r="9" spans="1:15" ht="20.25" customHeight="1">
      <c r="A9" s="172">
        <v>4</v>
      </c>
      <c r="B9" s="168">
        <v>902112</v>
      </c>
      <c r="C9" s="168" t="s">
        <v>183</v>
      </c>
      <c r="D9" s="169">
        <v>1</v>
      </c>
      <c r="E9" s="171" t="s">
        <v>208</v>
      </c>
      <c r="F9" s="171" t="s">
        <v>222</v>
      </c>
      <c r="G9" s="173" t="s">
        <v>227</v>
      </c>
      <c r="H9" s="231"/>
      <c r="I9" s="233"/>
      <c r="J9" s="231"/>
      <c r="K9" s="231"/>
      <c r="L9" s="234"/>
      <c r="M9" s="231"/>
      <c r="N9" s="231"/>
      <c r="O9" s="184"/>
    </row>
    <row r="10" spans="1:15" ht="20.25" customHeight="1">
      <c r="A10" s="172">
        <v>5</v>
      </c>
      <c r="B10" s="168">
        <v>902113</v>
      </c>
      <c r="C10" s="168" t="s">
        <v>184</v>
      </c>
      <c r="D10" s="169">
        <v>1</v>
      </c>
      <c r="E10" s="171" t="s">
        <v>208</v>
      </c>
      <c r="F10" s="171" t="s">
        <v>223</v>
      </c>
      <c r="G10" s="173" t="s">
        <v>227</v>
      </c>
      <c r="H10" s="185"/>
      <c r="I10" s="186"/>
      <c r="J10" s="186"/>
      <c r="K10" s="187"/>
      <c r="L10" s="175"/>
      <c r="M10" s="175"/>
      <c r="N10" s="188"/>
      <c r="O10" s="184"/>
    </row>
    <row r="11" spans="1:15" ht="20.25" customHeight="1">
      <c r="A11" s="172">
        <v>6</v>
      </c>
      <c r="B11" s="168">
        <v>902117</v>
      </c>
      <c r="C11" s="168" t="s">
        <v>199</v>
      </c>
      <c r="D11" s="169">
        <v>4</v>
      </c>
      <c r="E11" s="171" t="s">
        <v>208</v>
      </c>
      <c r="F11" s="171" t="s">
        <v>225</v>
      </c>
      <c r="G11" s="173" t="s">
        <v>230</v>
      </c>
      <c r="H11" s="185"/>
      <c r="I11" s="186"/>
      <c r="J11" s="186"/>
      <c r="K11" s="187"/>
      <c r="L11" s="175"/>
      <c r="M11" s="175"/>
      <c r="N11" s="188"/>
      <c r="O11" s="184"/>
    </row>
    <row r="12" spans="1:15" ht="20.25" customHeight="1">
      <c r="A12" s="172">
        <v>7</v>
      </c>
      <c r="B12" s="168">
        <v>902208</v>
      </c>
      <c r="C12" s="168" t="s">
        <v>191</v>
      </c>
      <c r="D12" s="169">
        <v>3</v>
      </c>
      <c r="E12" s="171" t="s">
        <v>210</v>
      </c>
      <c r="F12" s="171" t="s">
        <v>216</v>
      </c>
      <c r="G12" s="173" t="s">
        <v>228</v>
      </c>
      <c r="H12" s="185"/>
      <c r="I12" s="186"/>
      <c r="J12" s="186"/>
      <c r="K12" s="187"/>
      <c r="L12" s="175"/>
      <c r="M12" s="175"/>
      <c r="N12" s="188"/>
      <c r="O12" s="184"/>
    </row>
    <row r="13" spans="1:15" ht="20.25" customHeight="1">
      <c r="A13" s="172">
        <v>8</v>
      </c>
      <c r="B13" s="192">
        <v>902202</v>
      </c>
      <c r="C13" s="168" t="s">
        <v>192</v>
      </c>
      <c r="D13" s="169">
        <v>1</v>
      </c>
      <c r="E13" s="171" t="s">
        <v>210</v>
      </c>
      <c r="F13" s="171" t="s">
        <v>217</v>
      </c>
      <c r="G13" s="173" t="s">
        <v>228</v>
      </c>
      <c r="H13" s="185"/>
      <c r="I13" s="186"/>
      <c r="J13" s="186"/>
      <c r="K13" s="187"/>
      <c r="L13" s="175"/>
      <c r="M13" s="175"/>
      <c r="N13" s="188"/>
      <c r="O13" s="184"/>
    </row>
    <row r="14" spans="1:15" ht="20.25" customHeight="1">
      <c r="A14" s="172">
        <v>9</v>
      </c>
      <c r="B14" s="192">
        <v>902206</v>
      </c>
      <c r="C14" s="168" t="s">
        <v>211</v>
      </c>
      <c r="D14" s="169">
        <v>1</v>
      </c>
      <c r="E14" s="171" t="s">
        <v>210</v>
      </c>
      <c r="F14" s="171" t="s">
        <v>217</v>
      </c>
      <c r="G14" s="173" t="s">
        <v>228</v>
      </c>
      <c r="H14" s="185"/>
      <c r="I14" s="186"/>
      <c r="J14" s="186"/>
      <c r="K14" s="187"/>
      <c r="L14" s="175"/>
      <c r="M14" s="175"/>
      <c r="N14" s="188"/>
      <c r="O14" s="184"/>
    </row>
    <row r="15" spans="1:13" ht="20.25" customHeight="1">
      <c r="A15" s="172">
        <v>10</v>
      </c>
      <c r="B15" s="192">
        <v>902303</v>
      </c>
      <c r="C15" s="168" t="s">
        <v>193</v>
      </c>
      <c r="D15" s="169">
        <v>1</v>
      </c>
      <c r="E15" s="171" t="s">
        <v>200</v>
      </c>
      <c r="F15" s="171" t="s">
        <v>215</v>
      </c>
      <c r="G15" s="173" t="s">
        <v>228</v>
      </c>
      <c r="H15" s="174"/>
      <c r="I15" s="174"/>
      <c r="J15" s="174"/>
      <c r="K15" s="174"/>
      <c r="L15" s="174"/>
      <c r="M15" s="174"/>
    </row>
    <row r="16" spans="1:13" ht="20.25" customHeight="1">
      <c r="A16" s="172">
        <v>11</v>
      </c>
      <c r="B16" s="192">
        <v>902305</v>
      </c>
      <c r="C16" s="168" t="s">
        <v>213</v>
      </c>
      <c r="D16" s="169">
        <v>2</v>
      </c>
      <c r="E16" s="171" t="s">
        <v>200</v>
      </c>
      <c r="F16" s="171" t="s">
        <v>214</v>
      </c>
      <c r="G16" s="173" t="s">
        <v>204</v>
      </c>
      <c r="H16" s="174"/>
      <c r="I16" s="174"/>
      <c r="J16" s="174"/>
      <c r="K16" s="174"/>
      <c r="L16" s="174"/>
      <c r="M16" s="174"/>
    </row>
    <row r="17" spans="1:13" ht="20.25" customHeight="1">
      <c r="A17" s="172">
        <v>12</v>
      </c>
      <c r="B17" s="192">
        <v>902302</v>
      </c>
      <c r="C17" s="168" t="s">
        <v>186</v>
      </c>
      <c r="D17" s="169">
        <v>1</v>
      </c>
      <c r="E17" s="171" t="s">
        <v>200</v>
      </c>
      <c r="F17" s="171" t="s">
        <v>215</v>
      </c>
      <c r="G17" s="173" t="s">
        <v>228</v>
      </c>
      <c r="H17" s="174"/>
      <c r="I17" s="174"/>
      <c r="J17" s="174"/>
      <c r="K17" s="174"/>
      <c r="L17" s="174"/>
      <c r="M17" s="174"/>
    </row>
    <row r="18" spans="1:13" ht="20.25" customHeight="1">
      <c r="A18" s="172">
        <v>13</v>
      </c>
      <c r="B18" s="192" t="s">
        <v>180</v>
      </c>
      <c r="C18" s="168" t="s">
        <v>212</v>
      </c>
      <c r="D18" s="169">
        <v>1</v>
      </c>
      <c r="E18" s="171" t="s">
        <v>200</v>
      </c>
      <c r="F18" s="171" t="s">
        <v>215</v>
      </c>
      <c r="G18" s="173" t="s">
        <v>228</v>
      </c>
      <c r="H18" s="174"/>
      <c r="I18" s="174"/>
      <c r="J18" s="174"/>
      <c r="K18" s="174"/>
      <c r="L18" s="174"/>
      <c r="M18" s="174"/>
    </row>
    <row r="19" spans="1:13" ht="18" customHeight="1">
      <c r="A19" s="172">
        <v>14</v>
      </c>
      <c r="B19" s="192" t="s">
        <v>182</v>
      </c>
      <c r="C19" s="191" t="s">
        <v>188</v>
      </c>
      <c r="D19" s="169">
        <v>5</v>
      </c>
      <c r="E19" s="182" t="s">
        <v>201</v>
      </c>
      <c r="F19" s="181" t="s">
        <v>220</v>
      </c>
      <c r="G19" s="173" t="s">
        <v>229</v>
      </c>
      <c r="H19" s="174"/>
      <c r="I19" s="174"/>
      <c r="J19" s="174"/>
      <c r="K19" s="174"/>
      <c r="L19" s="174"/>
      <c r="M19" s="174"/>
    </row>
    <row r="20" spans="1:13" ht="20.25" customHeight="1">
      <c r="A20" s="172">
        <v>15</v>
      </c>
      <c r="B20" s="192" t="s">
        <v>179</v>
      </c>
      <c r="C20" s="168" t="s">
        <v>185</v>
      </c>
      <c r="D20" s="169">
        <v>4</v>
      </c>
      <c r="E20" s="171" t="s">
        <v>59</v>
      </c>
      <c r="F20" s="171" t="s">
        <v>214</v>
      </c>
      <c r="G20" s="173" t="s">
        <v>228</v>
      </c>
      <c r="H20" s="174"/>
      <c r="I20" s="174"/>
      <c r="J20" s="174"/>
      <c r="K20" s="174"/>
      <c r="L20" s="174"/>
      <c r="M20" s="174"/>
    </row>
    <row r="21" spans="1:13" ht="20.25" customHeight="1">
      <c r="A21" s="172">
        <v>16</v>
      </c>
      <c r="B21" s="192" t="s">
        <v>181</v>
      </c>
      <c r="C21" s="168" t="s">
        <v>187</v>
      </c>
      <c r="D21" s="169">
        <v>2</v>
      </c>
      <c r="E21" s="171" t="s">
        <v>207</v>
      </c>
      <c r="F21" s="171" t="s">
        <v>219</v>
      </c>
      <c r="G21" s="173" t="s">
        <v>234</v>
      </c>
      <c r="H21" s="174"/>
      <c r="I21" s="174"/>
      <c r="J21" s="174"/>
      <c r="K21" s="174"/>
      <c r="L21" s="174"/>
      <c r="M21" s="174"/>
    </row>
    <row r="22" spans="1:13" ht="20.25" customHeight="1">
      <c r="A22" s="172">
        <v>17</v>
      </c>
      <c r="B22" s="192">
        <v>902404</v>
      </c>
      <c r="C22" s="168" t="s">
        <v>194</v>
      </c>
      <c r="D22" s="169">
        <v>2</v>
      </c>
      <c r="E22" s="171" t="s">
        <v>207</v>
      </c>
      <c r="F22" s="171" t="s">
        <v>218</v>
      </c>
      <c r="G22" s="173" t="s">
        <v>234</v>
      </c>
      <c r="H22" s="174"/>
      <c r="I22" s="174"/>
      <c r="J22" s="174"/>
      <c r="K22" s="174"/>
      <c r="L22" s="174"/>
      <c r="M22" s="174"/>
    </row>
    <row r="23" spans="1:13" ht="20.25" customHeight="1">
      <c r="A23" s="194"/>
      <c r="B23" s="177"/>
      <c r="C23" s="178"/>
      <c r="D23" s="178"/>
      <c r="E23" s="176"/>
      <c r="F23" s="236" t="s">
        <v>226</v>
      </c>
      <c r="G23" s="236"/>
      <c r="H23" s="174"/>
      <c r="I23" s="174"/>
      <c r="J23" s="174"/>
      <c r="K23" s="174"/>
      <c r="L23" s="174"/>
      <c r="M23" s="174"/>
    </row>
    <row r="24" spans="1:13" ht="20.25" customHeight="1">
      <c r="A24" s="194"/>
      <c r="B24" s="232" t="s">
        <v>224</v>
      </c>
      <c r="C24" s="232"/>
      <c r="D24" s="232"/>
      <c r="E24" s="232"/>
      <c r="F24" s="237" t="s">
        <v>231</v>
      </c>
      <c r="G24" s="238"/>
      <c r="H24" s="174"/>
      <c r="I24" s="174"/>
      <c r="J24" s="174"/>
      <c r="K24" s="174"/>
      <c r="L24" s="174"/>
      <c r="M24" s="174"/>
    </row>
    <row r="25" spans="1:13" ht="20.25" customHeight="1">
      <c r="A25" s="194"/>
      <c r="B25" s="189"/>
      <c r="C25" s="189"/>
      <c r="E25" s="1"/>
      <c r="F25" s="230" t="s">
        <v>232</v>
      </c>
      <c r="G25" s="230"/>
      <c r="H25" s="174"/>
      <c r="I25" s="174"/>
      <c r="J25" s="174"/>
      <c r="K25" s="174"/>
      <c r="L25" s="174"/>
      <c r="M25" s="174"/>
    </row>
    <row r="26" spans="1:13" ht="20.25" customHeight="1">
      <c r="A26" s="178"/>
      <c r="B26" s="170"/>
      <c r="C26" s="178" t="s">
        <v>205</v>
      </c>
      <c r="E26" s="1"/>
      <c r="F26" s="232"/>
      <c r="G26" s="232"/>
      <c r="H26" s="174"/>
      <c r="I26" s="174"/>
      <c r="J26" s="174"/>
      <c r="K26" s="174"/>
      <c r="L26" s="174"/>
      <c r="M26" s="174"/>
    </row>
    <row r="27" spans="1:13" ht="20.25" customHeight="1">
      <c r="A27" s="178"/>
      <c r="B27" s="190"/>
      <c r="C27" s="178" t="s">
        <v>206</v>
      </c>
      <c r="D27" s="183"/>
      <c r="E27" s="183"/>
      <c r="F27" s="235" t="s">
        <v>233</v>
      </c>
      <c r="G27" s="235"/>
      <c r="H27" s="174"/>
      <c r="I27" s="174"/>
      <c r="J27" s="174"/>
      <c r="K27" s="174"/>
      <c r="L27" s="174"/>
      <c r="M27" s="174"/>
    </row>
    <row r="28" spans="2:13" ht="20.25" customHeight="1">
      <c r="B28" s="1"/>
      <c r="D28" s="174"/>
      <c r="E28" s="176"/>
      <c r="F28" s="176"/>
      <c r="G28" s="176"/>
      <c r="H28" s="174"/>
      <c r="I28" s="174"/>
      <c r="J28" s="174"/>
      <c r="K28" s="174"/>
      <c r="L28" s="174"/>
      <c r="M28" s="174"/>
    </row>
    <row r="29" spans="2:13" ht="20.25" customHeight="1">
      <c r="B29" s="1"/>
      <c r="D29" s="174"/>
      <c r="E29" s="176"/>
      <c r="F29" s="176"/>
      <c r="G29" s="176"/>
      <c r="H29" s="174"/>
      <c r="I29" s="174"/>
      <c r="J29" s="174"/>
      <c r="K29" s="174"/>
      <c r="L29" s="174"/>
      <c r="M29" s="174"/>
    </row>
    <row r="30" spans="1:13" ht="20.25" customHeight="1">
      <c r="A30" s="174"/>
      <c r="B30" s="177"/>
      <c r="C30" s="174"/>
      <c r="D30" s="174"/>
      <c r="E30" s="176"/>
      <c r="F30" s="176"/>
      <c r="G30" s="176"/>
      <c r="H30" s="174"/>
      <c r="I30" s="174"/>
      <c r="J30" s="174"/>
      <c r="K30" s="174"/>
      <c r="L30" s="174"/>
      <c r="M30" s="174"/>
    </row>
  </sheetData>
  <sheetProtection/>
  <mergeCells count="19">
    <mergeCell ref="F27:G27"/>
    <mergeCell ref="F23:G23"/>
    <mergeCell ref="F26:G26"/>
    <mergeCell ref="F24:G24"/>
    <mergeCell ref="N8:N9"/>
    <mergeCell ref="B24:E24"/>
    <mergeCell ref="H8:H9"/>
    <mergeCell ref="I8:I9"/>
    <mergeCell ref="J8:J9"/>
    <mergeCell ref="K8:K9"/>
    <mergeCell ref="L8:L9"/>
    <mergeCell ref="M8:M9"/>
    <mergeCell ref="A3:G3"/>
    <mergeCell ref="A1:C1"/>
    <mergeCell ref="D1:G1"/>
    <mergeCell ref="A2:C2"/>
    <mergeCell ref="D2:G2"/>
    <mergeCell ref="F25:G25"/>
    <mergeCell ref="A4:G4"/>
  </mergeCells>
  <printOptions/>
  <pageMargins left="0.7" right="0.7" top="0.29" bottom="0.25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dct</cp:lastModifiedBy>
  <cp:lastPrinted>2013-08-01T01:46:32Z</cp:lastPrinted>
  <dcterms:created xsi:type="dcterms:W3CDTF">2007-11-12T01:30:47Z</dcterms:created>
  <dcterms:modified xsi:type="dcterms:W3CDTF">2013-08-12T04:10:30Z</dcterms:modified>
  <cp:category/>
  <cp:version/>
  <cp:contentType/>
  <cp:contentStatus/>
</cp:coreProperties>
</file>